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07\Desktop\на сайт оновлення\"/>
    </mc:Choice>
  </mc:AlternateContent>
  <xr:revisionPtr revIDLastSave="0" documentId="13_ncr:1_{87EB2690-39E7-43F5-869D-1EF653DC95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ренда майна" sheetId="2" r:id="rId1"/>
    <sheet name="Лист2" sheetId="5" r:id="rId2"/>
    <sheet name="Лист1" sheetId="4" r:id="rId3"/>
    <sheet name="Індекс інфляції" sheetId="1" r:id="rId4"/>
    <sheet name="Коофіц." sheetId="3" r:id="rId5"/>
  </sheets>
  <definedNames>
    <definedName name="_GoBack" localSheetId="0">'Оренда майна'!$I$18</definedName>
    <definedName name="_xlnm._FilterDatabase" localSheetId="4" hidden="1">Коофіц.!$A$2:$F$70</definedName>
    <definedName name="_xlnm._FilterDatabase" localSheetId="0" hidden="1">'Оренда майна'!$A$2:$R$564</definedName>
    <definedName name="bookmark0" localSheetId="0">'Оренда майна'!$I$395</definedName>
    <definedName name="bookmark1" localSheetId="0">'Оренда майна'!$I$403</definedName>
    <definedName name="bookmark2" localSheetId="0">'Оренда майна'!$I$405</definedName>
    <definedName name="bookmark3" localSheetId="0">'Оренда майна'!$I$412</definedName>
    <definedName name="bookmark4" localSheetId="0">'Оренда майна'!$I$420</definedName>
    <definedName name="OLE_LINK1" localSheetId="0">'Оренда майна'!#REF!</definedName>
  </definedNames>
  <calcPr calcId="181029" iterate="1" iterateCount="10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J7" i="2"/>
  <c r="J8" i="2"/>
  <c r="J10" i="2"/>
  <c r="J15" i="2"/>
  <c r="J17" i="2"/>
  <c r="J18" i="2"/>
  <c r="J21" i="2"/>
  <c r="J25" i="2"/>
  <c r="J26" i="2"/>
  <c r="J47" i="2"/>
  <c r="J53" i="2"/>
  <c r="J56" i="2"/>
  <c r="J57" i="2"/>
  <c r="J58" i="2"/>
  <c r="J59" i="2"/>
  <c r="J60" i="2"/>
  <c r="J61" i="2"/>
  <c r="J77" i="2"/>
  <c r="J81" i="2"/>
  <c r="J82" i="2"/>
  <c r="J84" i="2"/>
  <c r="J98" i="2"/>
  <c r="J101" i="2"/>
  <c r="J104" i="2"/>
  <c r="J106" i="2"/>
  <c r="J107" i="2"/>
  <c r="J111" i="2"/>
  <c r="J113" i="2"/>
  <c r="J116" i="2"/>
  <c r="J118" i="2"/>
  <c r="J121" i="2"/>
  <c r="J123" i="2"/>
  <c r="J127" i="2"/>
  <c r="J149" i="2"/>
  <c r="J156" i="2"/>
  <c r="J157" i="2"/>
  <c r="J161" i="2"/>
  <c r="J176" i="2"/>
  <c r="J177" i="2"/>
  <c r="J178" i="2"/>
  <c r="J181" i="2"/>
  <c r="J198" i="2"/>
  <c r="J208" i="2"/>
  <c r="J209" i="2"/>
  <c r="J212" i="2"/>
  <c r="J213" i="2"/>
  <c r="J216" i="2"/>
  <c r="J229" i="2"/>
  <c r="J231" i="2"/>
  <c r="J232" i="2"/>
  <c r="J236" i="2"/>
  <c r="J238" i="2"/>
  <c r="J254" i="2"/>
  <c r="J261" i="2"/>
  <c r="J274" i="2"/>
  <c r="J286" i="2"/>
  <c r="J287" i="2"/>
  <c r="J290" i="2"/>
  <c r="J305" i="2"/>
  <c r="J306" i="2"/>
  <c r="J307" i="2"/>
  <c r="J315" i="2"/>
  <c r="J317" i="2"/>
  <c r="J323" i="2"/>
  <c r="J324" i="2"/>
  <c r="J327" i="2"/>
  <c r="J335" i="2"/>
  <c r="J343" i="2"/>
  <c r="J348" i="2"/>
  <c r="J359" i="2"/>
  <c r="J364" i="2"/>
  <c r="J365" i="2"/>
  <c r="J368" i="2"/>
  <c r="J369" i="2"/>
  <c r="J371" i="2"/>
  <c r="J372" i="2"/>
  <c r="J374" i="2"/>
  <c r="J375" i="2"/>
  <c r="J376" i="2"/>
  <c r="J383" i="2"/>
  <c r="J384" i="2"/>
  <c r="J388" i="2"/>
  <c r="J398" i="2"/>
  <c r="J399" i="2"/>
  <c r="J400" i="2"/>
  <c r="J401" i="2"/>
  <c r="J402" i="2"/>
  <c r="J403" i="2"/>
  <c r="J410" i="2"/>
  <c r="J411" i="2"/>
  <c r="J415" i="2"/>
  <c r="J417" i="2"/>
  <c r="J420" i="2"/>
  <c r="J422" i="2"/>
  <c r="J424" i="2"/>
  <c r="J430" i="2"/>
  <c r="J433" i="2"/>
  <c r="J434" i="2"/>
  <c r="J439" i="2"/>
  <c r="J444" i="2"/>
  <c r="J9" i="2"/>
  <c r="J32" i="2"/>
  <c r="J34" i="2"/>
  <c r="J63" i="2"/>
  <c r="J76" i="2"/>
  <c r="J83" i="2"/>
  <c r="J99" i="2"/>
  <c r="J128" i="2"/>
  <c r="J172" i="2"/>
  <c r="J189" i="2"/>
  <c r="J199" i="2"/>
  <c r="J215" i="2"/>
  <c r="J230" i="2"/>
  <c r="J237" i="2"/>
  <c r="J257" i="2"/>
  <c r="J304" i="2"/>
  <c r="J326" i="2"/>
  <c r="J362" i="2"/>
  <c r="J370" i="2"/>
  <c r="J377" i="2"/>
  <c r="J382" i="2"/>
  <c r="J414" i="2"/>
  <c r="J425" i="2"/>
  <c r="J445" i="2"/>
  <c r="A192" i="2"/>
  <c r="A144" i="2" l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D1" i="3"/>
  <c r="C15" i="1"/>
  <c r="G375" i="2" s="1"/>
  <c r="E458" i="2"/>
  <c r="E448" i="2"/>
  <c r="E446" i="2"/>
  <c r="E445" i="2"/>
  <c r="E444" i="2"/>
  <c r="E441" i="2"/>
  <c r="E440" i="2"/>
  <c r="E439" i="2"/>
  <c r="E437" i="2"/>
  <c r="E433" i="2"/>
  <c r="E432" i="2"/>
  <c r="E431" i="2"/>
  <c r="E429" i="2"/>
  <c r="E428" i="2"/>
  <c r="E426" i="2"/>
  <c r="E425" i="2"/>
  <c r="E424" i="2"/>
  <c r="E423" i="2"/>
  <c r="E422" i="2"/>
  <c r="E421" i="2"/>
  <c r="E419" i="2"/>
  <c r="E418" i="2"/>
  <c r="E416" i="2"/>
  <c r="E415" i="2"/>
  <c r="E412" i="2"/>
  <c r="E410" i="2"/>
  <c r="E409" i="2"/>
  <c r="E408" i="2"/>
  <c r="E407" i="2"/>
  <c r="E406" i="2"/>
  <c r="E396" i="2"/>
  <c r="E395" i="2"/>
  <c r="E393" i="2"/>
  <c r="E389" i="2"/>
  <c r="E388" i="2"/>
  <c r="G386" i="2"/>
  <c r="E386" i="2"/>
  <c r="E385" i="2"/>
  <c r="E380" i="2"/>
  <c r="E379" i="2"/>
  <c r="E377" i="2"/>
  <c r="E376" i="2"/>
  <c r="E374" i="2"/>
  <c r="E373" i="2"/>
  <c r="E372" i="2"/>
  <c r="E371" i="2"/>
  <c r="E370" i="2"/>
  <c r="E369" i="2"/>
  <c r="E367" i="2"/>
  <c r="E366" i="2"/>
  <c r="G365" i="2"/>
  <c r="E365" i="2"/>
  <c r="E361" i="2"/>
  <c r="E360" i="2"/>
  <c r="E359" i="2"/>
  <c r="E358" i="2"/>
  <c r="E357" i="2"/>
  <c r="E354" i="2"/>
  <c r="E352" i="2"/>
  <c r="E351" i="2"/>
  <c r="E350" i="2"/>
  <c r="E349" i="2"/>
  <c r="E347" i="2"/>
  <c r="E346" i="2"/>
  <c r="E345" i="2"/>
  <c r="E342" i="2"/>
  <c r="E337" i="2"/>
  <c r="E336" i="2"/>
  <c r="E334" i="2"/>
  <c r="E333" i="2"/>
  <c r="E332" i="2"/>
  <c r="E331" i="2"/>
  <c r="E330" i="2"/>
  <c r="E328" i="2"/>
  <c r="E325" i="2"/>
  <c r="E324" i="2"/>
  <c r="E321" i="2"/>
  <c r="E319" i="2"/>
  <c r="E318" i="2"/>
  <c r="E317" i="2"/>
  <c r="E313" i="2"/>
  <c r="E309" i="2"/>
  <c r="E308" i="2"/>
  <c r="E306" i="2"/>
  <c r="E304" i="2"/>
  <c r="E303" i="2"/>
  <c r="E302" i="2"/>
  <c r="E301" i="2"/>
  <c r="E298" i="2"/>
  <c r="E296" i="2"/>
  <c r="E295" i="2"/>
  <c r="E294" i="2"/>
  <c r="E293" i="2"/>
  <c r="E292" i="2"/>
  <c r="E291" i="2"/>
  <c r="E290" i="2"/>
  <c r="E287" i="2"/>
  <c r="E286" i="2"/>
  <c r="E285" i="2"/>
  <c r="E284" i="2"/>
  <c r="E283" i="2"/>
  <c r="E282" i="2"/>
  <c r="E278" i="2"/>
  <c r="E277" i="2"/>
  <c r="E275" i="2"/>
  <c r="E271" i="2"/>
  <c r="E270" i="2"/>
  <c r="E268" i="2"/>
  <c r="E267" i="2"/>
  <c r="E264" i="2"/>
  <c r="E263" i="2"/>
  <c r="E262" i="2"/>
  <c r="E261" i="2"/>
  <c r="E259" i="2"/>
  <c r="E258" i="2"/>
  <c r="E255" i="2"/>
  <c r="E248" i="2"/>
  <c r="E242" i="2"/>
  <c r="E241" i="2"/>
  <c r="E239" i="2"/>
  <c r="E237" i="2"/>
  <c r="E234" i="2"/>
  <c r="E233" i="2"/>
  <c r="E232" i="2"/>
  <c r="E227" i="2"/>
  <c r="E226" i="2"/>
  <c r="E223" i="2"/>
  <c r="E222" i="2"/>
  <c r="E221" i="2"/>
  <c r="E220" i="2"/>
  <c r="E219" i="2"/>
  <c r="E217" i="2"/>
  <c r="E216" i="2"/>
  <c r="E215" i="2"/>
  <c r="E214" i="2"/>
  <c r="E213" i="2"/>
  <c r="E211" i="2"/>
  <c r="E210" i="2"/>
  <c r="E209" i="2"/>
  <c r="E208" i="2"/>
  <c r="E207" i="2"/>
  <c r="E206" i="2"/>
  <c r="E205" i="2"/>
  <c r="E204" i="2"/>
  <c r="E203" i="2"/>
  <c r="E202" i="2"/>
  <c r="E201" i="2"/>
  <c r="E199" i="2"/>
  <c r="G197" i="2"/>
  <c r="E197" i="2"/>
  <c r="E196" i="2"/>
  <c r="E194" i="2"/>
  <c r="E193" i="2"/>
  <c r="E192" i="2"/>
  <c r="E191" i="2"/>
  <c r="E190" i="2"/>
  <c r="E189" i="2"/>
  <c r="E187" i="2"/>
  <c r="E186" i="2"/>
  <c r="E185" i="2"/>
  <c r="E184" i="2"/>
  <c r="E183" i="2"/>
  <c r="E182" i="2"/>
  <c r="E181" i="2"/>
  <c r="E180" i="2"/>
  <c r="E178" i="2"/>
  <c r="E176" i="2"/>
  <c r="E175" i="2"/>
  <c r="E174" i="2"/>
  <c r="E167" i="2"/>
  <c r="E165" i="2"/>
  <c r="E164" i="2"/>
  <c r="E163" i="2"/>
  <c r="E162" i="2"/>
  <c r="E161" i="2"/>
  <c r="E159" i="2"/>
  <c r="G157" i="2"/>
  <c r="E155" i="2"/>
  <c r="E150" i="2"/>
  <c r="E148" i="2"/>
  <c r="E146" i="2"/>
  <c r="E144" i="2"/>
  <c r="E143" i="2"/>
  <c r="E141" i="2"/>
  <c r="E140" i="2"/>
  <c r="E139" i="2"/>
  <c r="E138" i="2"/>
  <c r="E137" i="2"/>
  <c r="E136" i="2"/>
  <c r="E135" i="2"/>
  <c r="E134" i="2"/>
  <c r="E133" i="2"/>
  <c r="E131" i="2"/>
  <c r="E130" i="2"/>
  <c r="E128" i="2"/>
  <c r="E127" i="2"/>
  <c r="E126" i="2"/>
  <c r="E125" i="2"/>
  <c r="E123" i="2"/>
  <c r="E121" i="2"/>
  <c r="E120" i="2"/>
  <c r="E119" i="2"/>
  <c r="E118" i="2"/>
  <c r="E117" i="2"/>
  <c r="E116" i="2"/>
  <c r="E115" i="2"/>
  <c r="E114" i="2"/>
  <c r="E113" i="2"/>
  <c r="E112" i="2"/>
  <c r="E107" i="2"/>
  <c r="E106" i="2"/>
  <c r="E105" i="2"/>
  <c r="E104" i="2"/>
  <c r="E102" i="2"/>
  <c r="E101" i="2"/>
  <c r="E99" i="2"/>
  <c r="E96" i="2"/>
  <c r="E95" i="2"/>
  <c r="E94" i="2"/>
  <c r="E92" i="2"/>
  <c r="E91" i="2"/>
  <c r="E90" i="2"/>
  <c r="E88" i="2"/>
  <c r="E87" i="2"/>
  <c r="E81" i="2"/>
  <c r="E79" i="2"/>
  <c r="E76" i="2"/>
  <c r="E74" i="2"/>
  <c r="E73" i="2"/>
  <c r="E72" i="2"/>
  <c r="E71" i="2"/>
  <c r="E70" i="2"/>
  <c r="G69" i="2"/>
  <c r="E69" i="2"/>
  <c r="E68" i="2"/>
  <c r="E67" i="2"/>
  <c r="E66" i="2"/>
  <c r="E65" i="2"/>
  <c r="E63" i="2"/>
  <c r="E61" i="2"/>
  <c r="E58" i="2"/>
  <c r="E57" i="2"/>
  <c r="E55" i="2"/>
  <c r="E54" i="2"/>
  <c r="E53" i="2"/>
  <c r="E51" i="2"/>
  <c r="E50" i="2"/>
  <c r="E49" i="2"/>
  <c r="E47" i="2"/>
  <c r="E46" i="2"/>
  <c r="E45" i="2"/>
  <c r="E44" i="2"/>
  <c r="E43" i="2"/>
  <c r="E42" i="2"/>
  <c r="E41" i="2"/>
  <c r="E40" i="2"/>
  <c r="E39" i="2"/>
  <c r="E38" i="2"/>
  <c r="E36" i="2"/>
  <c r="E34" i="2"/>
  <c r="E33" i="2"/>
  <c r="E30" i="2"/>
  <c r="E29" i="2"/>
  <c r="E28" i="2"/>
  <c r="E26" i="2"/>
  <c r="E25" i="2"/>
  <c r="E23" i="2"/>
  <c r="E22" i="2"/>
  <c r="E21" i="2"/>
  <c r="E20" i="2"/>
  <c r="E19" i="2"/>
  <c r="E18" i="2"/>
  <c r="E16" i="2"/>
  <c r="E15" i="2"/>
  <c r="G13" i="2"/>
  <c r="E13" i="2"/>
  <c r="E11" i="2"/>
  <c r="E10" i="2"/>
  <c r="E7" i="2"/>
  <c r="E5" i="2"/>
  <c r="E4" i="2"/>
  <c r="E339" i="2" l="1"/>
  <c r="E436" i="2"/>
  <c r="G51" i="2"/>
  <c r="G20" i="2"/>
  <c r="G108" i="2"/>
  <c r="G17" i="2"/>
  <c r="G18" i="2"/>
  <c r="G61" i="2"/>
  <c r="G78" i="2"/>
  <c r="G103" i="2"/>
  <c r="G118" i="2"/>
  <c r="G175" i="2"/>
  <c r="G190" i="2"/>
  <c r="G221" i="2"/>
  <c r="G332" i="2"/>
  <c r="G126" i="2"/>
  <c r="G128" i="2"/>
  <c r="G130" i="2"/>
  <c r="G291" i="2"/>
  <c r="G350" i="2"/>
  <c r="G30" i="2"/>
  <c r="G33" i="2"/>
  <c r="G36" i="2"/>
  <c r="G41" i="2"/>
  <c r="G44" i="2"/>
  <c r="G50" i="2"/>
  <c r="G57" i="2"/>
  <c r="G68" i="2"/>
  <c r="G93" i="2"/>
  <c r="G95" i="2"/>
  <c r="G102" i="2"/>
  <c r="G107" i="2"/>
  <c r="G115" i="2"/>
  <c r="G153" i="2"/>
  <c r="G155" i="2"/>
  <c r="G160" i="2"/>
  <c r="G167" i="2"/>
  <c r="G174" i="2"/>
  <c r="G182" i="2"/>
  <c r="G217" i="2"/>
  <c r="G241" i="2"/>
  <c r="G262" i="2"/>
  <c r="G279" i="2"/>
  <c r="G285" i="2"/>
  <c r="G290" i="2"/>
  <c r="G303" i="2"/>
  <c r="G313" i="2"/>
  <c r="G360" i="2"/>
  <c r="G4" i="2"/>
  <c r="G5" i="2"/>
  <c r="G14" i="2"/>
  <c r="G40" i="2"/>
  <c r="G43" i="2"/>
  <c r="G138" i="2"/>
  <c r="G193" i="2"/>
  <c r="G209" i="2"/>
  <c r="G258" i="2"/>
  <c r="G276" i="2"/>
  <c r="G302" i="2"/>
  <c r="G406" i="2"/>
  <c r="G423" i="2"/>
  <c r="G425" i="2"/>
  <c r="G438" i="2"/>
  <c r="G3" i="2"/>
  <c r="G21" i="2"/>
  <c r="G23" i="2"/>
  <c r="G25" i="2"/>
  <c r="G38" i="2"/>
  <c r="G42" i="2"/>
  <c r="G65" i="2"/>
  <c r="G72" i="2"/>
  <c r="G79" i="2"/>
  <c r="G81" i="2"/>
  <c r="G90" i="2"/>
  <c r="G112" i="2"/>
  <c r="G119" i="2"/>
  <c r="G121" i="2"/>
  <c r="G123" i="2"/>
  <c r="G131" i="2"/>
  <c r="G137" i="2"/>
  <c r="G143" i="2"/>
  <c r="G185" i="2"/>
  <c r="G192" i="2"/>
  <c r="G201" i="2"/>
  <c r="G206" i="2"/>
  <c r="G271" i="2"/>
  <c r="G354" i="2"/>
  <c r="G395" i="2"/>
  <c r="G73" i="2"/>
  <c r="G364" i="2"/>
  <c r="G29" i="2"/>
  <c r="G439" i="2"/>
  <c r="G431" i="2"/>
  <c r="G429" i="2"/>
  <c r="G392" i="2"/>
  <c r="G388" i="2"/>
  <c r="G385" i="2"/>
  <c r="G377" i="2"/>
  <c r="G374" i="2"/>
  <c r="G371" i="2"/>
  <c r="G366" i="2"/>
  <c r="G358" i="2"/>
  <c r="G351" i="2"/>
  <c r="G345" i="2"/>
  <c r="G339" i="2"/>
  <c r="G336" i="2"/>
  <c r="G333" i="2"/>
  <c r="G330" i="2"/>
  <c r="G328" i="2"/>
  <c r="G324" i="2"/>
  <c r="G317" i="2"/>
  <c r="G314" i="2"/>
  <c r="G309" i="2"/>
  <c r="G306" i="2"/>
  <c r="G304" i="2"/>
  <c r="G298" i="2"/>
  <c r="G292" i="2"/>
  <c r="G286" i="2"/>
  <c r="G282" i="2"/>
  <c r="G277" i="2"/>
  <c r="G268" i="2"/>
  <c r="G263" i="2"/>
  <c r="G259" i="2"/>
  <c r="G255" i="2"/>
  <c r="G245" i="2"/>
  <c r="G236" i="2"/>
  <c r="G232" i="2"/>
  <c r="G228" i="2"/>
  <c r="G223" i="2"/>
  <c r="G219" i="2"/>
  <c r="G205" i="2"/>
  <c r="G202" i="2"/>
  <c r="G194" i="2"/>
  <c r="G191" i="2"/>
  <c r="G187" i="2"/>
  <c r="G183" i="2"/>
  <c r="G178" i="2"/>
  <c r="G176" i="2"/>
  <c r="G164" i="2"/>
  <c r="G161" i="2"/>
  <c r="G158" i="2"/>
  <c r="G156" i="2"/>
  <c r="G149" i="2"/>
  <c r="G146" i="2"/>
  <c r="G144" i="2"/>
  <c r="G139" i="2"/>
  <c r="G134" i="2"/>
  <c r="G124" i="2"/>
  <c r="G116" i="2"/>
  <c r="G113" i="2"/>
  <c r="G105" i="2"/>
  <c r="G99" i="2"/>
  <c r="G97" i="2"/>
  <c r="G94" i="2"/>
  <c r="G91" i="2"/>
  <c r="G76" i="2"/>
  <c r="G74" i="2"/>
  <c r="G70" i="2"/>
  <c r="G66" i="2"/>
  <c r="G62" i="2"/>
  <c r="G58" i="2"/>
  <c r="G53" i="2"/>
  <c r="G48" i="2"/>
  <c r="G45" i="2"/>
  <c r="G39" i="2"/>
  <c r="G37" i="2"/>
  <c r="G34" i="2"/>
  <c r="G22" i="2"/>
  <c r="G19" i="2"/>
  <c r="G15" i="2"/>
  <c r="G11" i="2"/>
  <c r="G46" i="2"/>
  <c r="G448" i="2"/>
  <c r="G440" i="2"/>
  <c r="G437" i="2"/>
  <c r="G432" i="2"/>
  <c r="G424" i="2"/>
  <c r="G415" i="2"/>
  <c r="G408" i="2"/>
  <c r="G393" i="2"/>
  <c r="G389" i="2"/>
  <c r="G383" i="2"/>
  <c r="G379" i="2"/>
  <c r="G372" i="2"/>
  <c r="G367" i="2"/>
  <c r="G361" i="2"/>
  <c r="G352" i="2"/>
  <c r="G346" i="2"/>
  <c r="G342" i="2"/>
  <c r="G334" i="2"/>
  <c r="G331" i="2"/>
  <c r="G325" i="2"/>
  <c r="G318" i="2"/>
  <c r="G301" i="2"/>
  <c r="G293" i="2"/>
  <c r="G283" i="2"/>
  <c r="G278" i="2"/>
  <c r="G261" i="2"/>
  <c r="G239" i="2"/>
  <c r="G237" i="2"/>
  <c r="G233" i="2"/>
  <c r="G226" i="2"/>
  <c r="G220" i="2"/>
  <c r="G215" i="2"/>
  <c r="G211" i="2"/>
  <c r="G208" i="2"/>
  <c r="G203" i="2"/>
  <c r="G200" i="2"/>
  <c r="G199" i="2"/>
  <c r="G196" i="2"/>
  <c r="G189" i="2"/>
  <c r="G184" i="2"/>
  <c r="G181" i="2"/>
  <c r="G180" i="2"/>
  <c r="G165" i="2"/>
  <c r="G162" i="2"/>
  <c r="G159" i="2"/>
  <c r="G154" i="2"/>
  <c r="G150" i="2"/>
  <c r="G147" i="2"/>
  <c r="G140" i="2"/>
  <c r="G136" i="2"/>
  <c r="G135" i="2"/>
  <c r="G132" i="2"/>
  <c r="G127" i="2"/>
  <c r="G125" i="2"/>
  <c r="G120" i="2"/>
  <c r="G117" i="2"/>
  <c r="G114" i="2"/>
  <c r="G106" i="2"/>
  <c r="G101" i="2"/>
  <c r="G92" i="2"/>
  <c r="G88" i="2"/>
  <c r="G80" i="2"/>
  <c r="G71" i="2"/>
  <c r="G67" i="2"/>
  <c r="G63" i="2"/>
  <c r="G54" i="2"/>
  <c r="G49" i="2"/>
  <c r="G7" i="2"/>
  <c r="G10" i="2"/>
  <c r="G16" i="2"/>
  <c r="G26" i="2"/>
  <c r="G28" i="2"/>
  <c r="G47" i="2"/>
  <c r="G55" i="2"/>
  <c r="G87" i="2"/>
  <c r="G89" i="2"/>
  <c r="G96" i="2"/>
  <c r="G104" i="2"/>
  <c r="G133" i="2"/>
  <c r="G141" i="2"/>
  <c r="G148" i="2"/>
  <c r="G163" i="2"/>
  <c r="G186" i="2"/>
  <c r="G204" i="2"/>
  <c r="G216" i="2"/>
  <c r="G227" i="2"/>
  <c r="G246" i="2"/>
  <c r="G248" i="2"/>
  <c r="G254" i="2"/>
  <c r="G267" i="2"/>
  <c r="G275" i="2"/>
  <c r="G284" i="2"/>
  <c r="G295" i="2"/>
  <c r="G296" i="2"/>
  <c r="G308" i="2"/>
  <c r="G338" i="2"/>
  <c r="G347" i="2"/>
  <c r="G349" i="2"/>
  <c r="G359" i="2"/>
  <c r="G370" i="2"/>
  <c r="G380" i="2"/>
  <c r="G410" i="2"/>
  <c r="G416" i="2"/>
  <c r="G441" i="2"/>
  <c r="G458" i="2"/>
  <c r="G213" i="2"/>
  <c r="G222" i="2"/>
  <c r="G234" i="2"/>
  <c r="G242" i="2"/>
  <c r="G264" i="2"/>
  <c r="G294" i="2"/>
  <c r="G319" i="2"/>
  <c r="G337" i="2"/>
  <c r="G357" i="2"/>
  <c r="G369" i="2"/>
  <c r="G376" i="2"/>
  <c r="G387" i="2"/>
  <c r="G396" i="2"/>
  <c r="G407" i="2"/>
  <c r="G409" i="2"/>
  <c r="G412" i="2"/>
  <c r="E89" i="2"/>
  <c r="E93" i="2"/>
  <c r="E147" i="2"/>
  <c r="E279" i="2"/>
  <c r="E3" i="2"/>
  <c r="E62" i="2"/>
  <c r="E97" i="2"/>
  <c r="E149" i="2"/>
  <c r="G446" i="2"/>
  <c r="G445" i="2"/>
  <c r="G444" i="2"/>
  <c r="G436" i="2"/>
  <c r="G433" i="2"/>
  <c r="G428" i="2"/>
  <c r="G426" i="2"/>
  <c r="G422" i="2"/>
  <c r="G421" i="2"/>
  <c r="G419" i="2"/>
  <c r="G418" i="2"/>
  <c r="G565" i="2" l="1"/>
  <c r="E565" i="2"/>
  <c r="A11" i="2" l="1"/>
  <c r="A16" i="2" l="1"/>
  <c r="A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МИВ</author>
    <author>Пользователь Windows</author>
  </authors>
  <commentList>
    <comment ref="H67" authorId="0" shapeId="0" xr:uid="{00000000-0006-0000-0000-00001D000000}">
      <text>
        <r>
          <rPr>
            <b/>
            <sz val="12"/>
            <color indexed="81"/>
            <rFont val="Tahoma"/>
            <family val="2"/>
            <charset val="204"/>
          </rPr>
          <t>МИВ:</t>
        </r>
        <r>
          <rPr>
            <sz val="12"/>
            <color indexed="81"/>
            <rFont val="Tahoma"/>
            <family val="2"/>
            <charset val="204"/>
          </rPr>
          <t xml:space="preserve">
Початок оренди
 01.04.11</t>
        </r>
      </text>
    </comment>
    <comment ref="H136" authorId="0" shapeId="0" xr:uid="{00000000-0006-0000-0000-000048000000}">
      <text>
        <r>
          <rPr>
            <b/>
            <sz val="12"/>
            <color indexed="81"/>
            <rFont val="Tahoma"/>
            <family val="2"/>
            <charset val="204"/>
          </rPr>
          <t xml:space="preserve">Початок договору
01.06.07/23.03.09
</t>
        </r>
      </text>
    </comment>
    <comment ref="D155" authorId="1" shapeId="0" xr:uid="{00000000-0006-0000-0000-00004E000000}">
      <text>
        <r>
          <rPr>
            <b/>
            <sz val="12"/>
            <color indexed="81"/>
            <rFont val="Tahoma"/>
            <family val="2"/>
            <charset val="204"/>
          </rPr>
          <t>Договір Страхування до 29.11.2020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56" authorId="1" shapeId="0" xr:uid="{00000000-0006-0000-0000-00004F000000}">
      <text>
        <r>
          <rPr>
            <b/>
            <sz val="12"/>
            <color indexed="81"/>
            <rFont val="Tahoma"/>
            <family val="2"/>
            <charset val="204"/>
          </rPr>
          <t>Договір Страхування до 06.05.2022р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4" authorId="1" shapeId="0" xr:uid="{00000000-0006-0000-0000-000050000000}">
      <text>
        <r>
          <rPr>
            <b/>
            <sz val="9"/>
            <color indexed="81"/>
            <rFont val="Tahoma"/>
            <family val="2"/>
            <charset val="204"/>
          </rPr>
          <t xml:space="preserve">Договір Страхування до 07.08.2020р
</t>
        </r>
      </text>
    </comment>
    <comment ref="H167" authorId="0" shapeId="0" xr:uid="{00000000-0006-0000-0000-000052000000}">
      <text>
        <r>
          <rPr>
            <sz val="12"/>
            <color indexed="81"/>
            <rFont val="Tahoma"/>
            <family val="2"/>
            <charset val="204"/>
          </rPr>
          <t xml:space="preserve">Початок оренди 06.03.2012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6" authorId="0" shapeId="0" xr:uid="{00000000-0006-0000-0000-000057000000}">
      <text>
        <r>
          <rPr>
            <sz val="12"/>
            <color indexed="81"/>
            <rFont val="Tahoma"/>
            <family val="2"/>
            <charset val="204"/>
          </rPr>
          <t>Початок оренди 08.04.2013</t>
        </r>
      </text>
    </comment>
    <comment ref="H192" authorId="0" shapeId="0" xr:uid="{00000000-0006-0000-0000-000058000000}">
      <text>
        <r>
          <rPr>
            <sz val="12"/>
            <color indexed="81"/>
            <rFont val="Tahoma"/>
            <family val="2"/>
            <charset val="204"/>
          </rPr>
          <t>Початок оренди
01.06.2013</t>
        </r>
      </text>
    </comment>
    <comment ref="H234" authorId="0" shapeId="0" xr:uid="{00000000-0006-0000-0000-000060000000}">
      <text>
        <r>
          <rPr>
            <sz val="12"/>
            <color indexed="81"/>
            <rFont val="Tahoma"/>
            <family val="2"/>
            <charset val="204"/>
          </rPr>
          <t>64064,16 (за домовленістю)</t>
        </r>
      </text>
    </comment>
    <comment ref="G296" authorId="1" shapeId="0" xr:uid="{00000000-0006-0000-0000-00008A000000}">
      <text>
        <r>
          <rPr>
            <b/>
            <sz val="14"/>
            <color indexed="81"/>
            <rFont val="Tahoma"/>
            <family val="2"/>
            <charset val="204"/>
          </rPr>
          <t xml:space="preserve">Прирівняна до бюджетної організації (звільнений від оренди на період ремонту) 01.01.2019р.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Sydorenko</author>
  </authors>
  <commentList>
    <comment ref="K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Sydorenko: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частина будівлі лікувальної майстерні (літ. Е), загальною площею 647,7 кв.м</t>
        </r>
      </text>
    </comment>
    <comment ref="K7" authorId="0" shapeId="0" xr:uid="{00000000-0006-0000-0100-000002000000}">
      <text>
        <r>
          <rPr>
            <b/>
            <sz val="14"/>
            <color indexed="81"/>
            <rFont val="Tahoma"/>
            <family val="2"/>
            <charset val="204"/>
          </rPr>
          <t>Sydorenko:</t>
        </r>
        <r>
          <rPr>
            <sz val="14"/>
            <color indexed="81"/>
            <rFont val="Tahoma"/>
            <family val="2"/>
            <charset val="204"/>
          </rPr>
          <t xml:space="preserve">
частина вбудованого нежитлового приміщення, будівлі диспансеру (літ. Ч), площею 21 кв.м</t>
        </r>
      </text>
    </comment>
    <comment ref="K8" authorId="0" shapeId="0" xr:uid="{00000000-0006-0000-0100-000003000000}">
      <text>
        <r>
          <rPr>
            <b/>
            <sz val="12"/>
            <color indexed="81"/>
            <rFont val="Tahoma"/>
            <family val="2"/>
            <charset val="204"/>
          </rPr>
          <t>Sydorenko:</t>
        </r>
        <r>
          <rPr>
            <sz val="12"/>
            <color indexed="81"/>
            <rFont val="Tahoma"/>
            <family val="2"/>
            <charset val="204"/>
          </rPr>
          <t xml:space="preserve">
вбудоване приміщення будівлі майстерні (літ. Е)площею 493,6 кв.м  (загальною площею 79,36 кв.м з коеф. Кор. 1,6 на місця загального користування)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Sydorenko: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81"/>
            <rFont val="Tahoma"/>
            <family val="2"/>
            <charset val="204"/>
          </rPr>
          <t>Розпорядження №196 28.08.2020 надано згоду на розміщення обєктів для сезонної торгівлі</t>
        </r>
      </text>
    </comment>
    <comment ref="K10" authorId="0" shapeId="0" xr:uid="{00000000-0006-0000-0100-000005000000}">
      <text>
        <r>
          <rPr>
            <b/>
            <sz val="12"/>
            <color indexed="81"/>
            <rFont val="Tahoma"/>
            <family val="2"/>
            <charset val="204"/>
          </rPr>
          <t>Sydorenko:</t>
        </r>
        <r>
          <rPr>
            <sz val="12"/>
            <color indexed="81"/>
            <rFont val="Tahoma"/>
            <family val="2"/>
            <charset val="204"/>
          </rPr>
          <t xml:space="preserve">
нежитлові вбудовані приміщення будівлі нейрохірургічного відділення №20 (літ.А) загальною площею 69,3</t>
        </r>
      </text>
    </comment>
    <comment ref="K11" authorId="0" shapeId="0" xr:uid="{00000000-0006-0000-0100-000006000000}">
      <text>
        <r>
          <rPr>
            <b/>
            <sz val="12"/>
            <color indexed="81"/>
            <rFont val="Tahoma"/>
            <family val="2"/>
            <charset val="204"/>
          </rPr>
          <t>Sydorenko:</t>
        </r>
        <r>
          <rPr>
            <sz val="12"/>
            <color indexed="81"/>
            <rFont val="Tahoma"/>
            <family val="2"/>
            <charset val="204"/>
          </rPr>
          <t xml:space="preserve">
частина приміщення вестибюлю диспансерного відділення (літ. Ч) площею 2,0 кв.м (загальною площею 3,3 кв.м з урахування коеф. кор. 1,65 на місця за.кор)</t>
        </r>
      </text>
    </comment>
    <comment ref="K12" authorId="0" shapeId="0" xr:uid="{00000000-0006-0000-0100-000007000000}">
      <text>
        <r>
          <rPr>
            <b/>
            <sz val="12"/>
            <color indexed="81"/>
            <rFont val="Tahoma"/>
            <family val="2"/>
            <charset val="204"/>
          </rPr>
          <t>Sydorenko:</t>
        </r>
        <r>
          <rPr>
            <sz val="12"/>
            <color indexed="81"/>
            <rFont val="Tahoma"/>
            <family val="2"/>
            <charset val="204"/>
          </rPr>
          <t xml:space="preserve">
приміщення площею 93,2 кв.м нежитлових вбудованих приміщень будівлі майстерень (літ. Е)</t>
        </r>
      </text>
    </comment>
    <comment ref="K13" authorId="0" shapeId="0" xr:uid="{00000000-0006-0000-0100-000008000000}">
      <text>
        <r>
          <rPr>
            <b/>
            <sz val="12"/>
            <color indexed="81"/>
            <rFont val="Tahoma"/>
            <family val="2"/>
            <charset val="204"/>
          </rPr>
          <t>Sydorenko:</t>
        </r>
        <r>
          <rPr>
            <sz val="12"/>
            <color indexed="81"/>
            <rFont val="Tahoma"/>
            <family val="2"/>
            <charset val="204"/>
          </rPr>
          <t xml:space="preserve">
нежитлові вбудовані приміщення будівлі трудових майстерень (літ. Е), площею 93,0 </t>
        </r>
      </text>
    </comment>
    <comment ref="K14" authorId="0" shapeId="0" xr:uid="{00000000-0006-0000-0100-000009000000}">
      <text>
        <r>
          <rPr>
            <b/>
            <sz val="12"/>
            <color indexed="81"/>
            <rFont val="Tahoma"/>
            <family val="2"/>
            <charset val="204"/>
          </rPr>
          <t>Sydorenko:</t>
        </r>
        <r>
          <rPr>
            <sz val="12"/>
            <color indexed="81"/>
            <rFont val="Tahoma"/>
            <family val="2"/>
            <charset val="204"/>
          </rPr>
          <t xml:space="preserve">
вбудоване приміщення №46-7другого поверху головного корпусу з прибудовами (літ. А), площею 15,5 кв.м (загальною площею 21,7 кв.м з урахуванням коеф 1,4 на місця заг.кор)</t>
        </r>
      </text>
    </comment>
    <comment ref="K16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>Sydorenko: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 xml:space="preserve">
нежитлові вбудовані приміщення № 3,34,35,36,37 диспансерного відділення площею 30,2 кв.м (заг. Площею 49,23 кв.м з урахуванням коеф.кор 1,63 на місця загального корстування) (погодинно 3 год. Робочого дня з 9.00-12.00) </t>
        </r>
      </text>
    </comment>
    <comment ref="K19" authorId="0" shapeId="0" xr:uid="{00000000-0006-0000-0100-00000B000000}">
      <text>
        <r>
          <rPr>
            <b/>
            <sz val="12"/>
            <color indexed="81"/>
            <rFont val="Tahoma"/>
            <family val="2"/>
            <charset val="204"/>
          </rPr>
          <t>Sydorenko:</t>
        </r>
        <r>
          <rPr>
            <sz val="12"/>
            <color indexed="81"/>
            <rFont val="Tahoma"/>
            <family val="2"/>
            <charset val="204"/>
          </rPr>
          <t xml:space="preserve">
нежитлові приміщення № 23,24,25,26 корпусу VII площею 62,2 кв.м (загальною площею 104,5 кв.м з урахуванням коеф 1,68 на місця заг. кор)</t>
        </r>
      </text>
    </comment>
  </commentList>
</comments>
</file>

<file path=xl/sharedStrings.xml><?xml version="1.0" encoding="utf-8"?>
<sst xmlns="http://schemas.openxmlformats.org/spreadsheetml/2006/main" count="2554" uniqueCount="1123">
  <si>
    <t>Дата сьогодні</t>
  </si>
  <si>
    <t xml:space="preserve">  № з/п</t>
  </si>
  <si>
    <t>Галузь</t>
  </si>
  <si>
    <t>Документ по якому затверджено договір</t>
  </si>
  <si>
    <t>Площа м2</t>
  </si>
  <si>
    <t>Вартісь 1м2</t>
  </si>
  <si>
    <t>Місячна плата по договору (базова)</t>
  </si>
  <si>
    <t>Місячна плата по договору (поточний)</t>
  </si>
  <si>
    <t>Закінчення терміну дії договору</t>
  </si>
  <si>
    <t>До закінчення договору залишилося дні</t>
  </si>
  <si>
    <t>Стан договору</t>
  </si>
  <si>
    <t>Тип договору</t>
  </si>
  <si>
    <t>Фактичне використання майна</t>
  </si>
  <si>
    <t xml:space="preserve">Заклади житлово-комунального госп рства  </t>
  </si>
  <si>
    <t xml:space="preserve">Департамент житлово-комунального  господарства, енергетики та інфраструктури  ОДА  </t>
  </si>
  <si>
    <t>2-стор</t>
  </si>
  <si>
    <t xml:space="preserve">КП”Вінницяоблводоканал” </t>
  </si>
  <si>
    <t>ТОВ “Вінпромімпекс”</t>
  </si>
  <si>
    <t>КУ “Служба технічного нагляду за об`єктами ЖКГ”</t>
  </si>
  <si>
    <t xml:space="preserve">МП “Ремонтник” </t>
  </si>
  <si>
    <t>3-стор</t>
  </si>
  <si>
    <t xml:space="preserve">ОКП ТМ “Вінницяоблтеплоененерго” </t>
  </si>
  <si>
    <t xml:space="preserve">Служба зовнішньої розвідки України </t>
  </si>
  <si>
    <t>-</t>
  </si>
  <si>
    <t xml:space="preserve">Заклади культури  </t>
  </si>
  <si>
    <t xml:space="preserve">Вінницький обласний український муз.драмат. театр  М.К.Садовського   </t>
  </si>
  <si>
    <t>ФОП Кравченко М.С</t>
  </si>
  <si>
    <t xml:space="preserve">Вінницьке училище культури і мистецтв М.Д. Леонтовича  </t>
  </si>
  <si>
    <t xml:space="preserve">ФОП Мандриш О.А. </t>
  </si>
  <si>
    <t xml:space="preserve">Обласна універсальна наукова бібліотека   К.А.Тімірязєва     </t>
  </si>
  <si>
    <t xml:space="preserve">ФОП Чернобровий В.В. </t>
  </si>
  <si>
    <t xml:space="preserve">Тульчинське училище культури   </t>
  </si>
  <si>
    <t>Не діючий</t>
  </si>
  <si>
    <t>ФОП Кравченко В.М.</t>
  </si>
  <si>
    <t xml:space="preserve">Вінницька обласна філармонія  </t>
  </si>
  <si>
    <t xml:space="preserve">ФОП Черевик В.В. </t>
  </si>
  <si>
    <t xml:space="preserve">ФОП Пікун Г.Д. </t>
  </si>
  <si>
    <t xml:space="preserve">ФОП Дімнич Л.Г. </t>
  </si>
  <si>
    <t>ФОП Кравець Н.Д.</t>
  </si>
  <si>
    <t>Управління культури і мистецтв ОДА</t>
  </si>
  <si>
    <t>ПрАТ “Райффайзен банкАваль“</t>
  </si>
  <si>
    <t xml:space="preserve">ТОВ”АВТОКРОС Україна” </t>
  </si>
  <si>
    <t xml:space="preserve">Заклади освіти  </t>
  </si>
  <si>
    <t xml:space="preserve">Барський гуманітарно-педагогічний коледж  М.Грушевського  </t>
  </si>
  <si>
    <t xml:space="preserve">Обласна станція юних натуралістів   </t>
  </si>
  <si>
    <t xml:space="preserve">ФОП Назарський О.В. </t>
  </si>
  <si>
    <t xml:space="preserve">ФОП Мосьондз М.Ф. </t>
  </si>
  <si>
    <t xml:space="preserve">Обласний комунальний гуманітарно-педагогічний коледж     </t>
  </si>
  <si>
    <t xml:space="preserve">ТОВ ”Вінницький обласний автоучбовий комбінат” </t>
  </si>
  <si>
    <t>ФОП Стрик А.А.</t>
  </si>
  <si>
    <t xml:space="preserve">ФОП Юрченко Ю.С. </t>
  </si>
  <si>
    <t xml:space="preserve">ФОП Мочарна Т.І. </t>
  </si>
  <si>
    <t xml:space="preserve">Вінницька академія неперервної освіти </t>
  </si>
  <si>
    <t xml:space="preserve">ФОП Жабокрик О.В. </t>
  </si>
  <si>
    <t xml:space="preserve">Департамент освіти і науки ОДА   </t>
  </si>
  <si>
    <t xml:space="preserve">ФОП Пустовіт Н.С. </t>
  </si>
  <si>
    <t xml:space="preserve">Заклади охорони здоров'я та курортів  </t>
  </si>
  <si>
    <t xml:space="preserve">Обласна клінічна лікарня М.І. Пирогова   </t>
  </si>
  <si>
    <t xml:space="preserve">ФОП Бондар О.Д </t>
  </si>
  <si>
    <t>Подільський регіональний центр онкології</t>
  </si>
  <si>
    <t>ТОВ ”Імпульс діагностика”</t>
  </si>
  <si>
    <t>ФОП Шевчук О.М.</t>
  </si>
  <si>
    <t xml:space="preserve">Обласна психіатрична лікарня   № 2 </t>
  </si>
  <si>
    <t>Хмільницька обласна фізіотерапевтична лікарня</t>
  </si>
  <si>
    <t xml:space="preserve">ФОП Вараниця Н.В. </t>
  </si>
  <si>
    <t>ТОВ “ПКП“</t>
  </si>
  <si>
    <t>ФОП Вербецький А.О</t>
  </si>
  <si>
    <t xml:space="preserve">ПП “Конекс” </t>
  </si>
  <si>
    <t xml:space="preserve">Погребищенський медичний коледж   </t>
  </si>
  <si>
    <t xml:space="preserve">Обласна психоневрологічна лікарня  О.І. Ющенка   </t>
  </si>
  <si>
    <t xml:space="preserve">Обласний спеціалізований диспансер радіаційного захисту населення  </t>
  </si>
  <si>
    <t xml:space="preserve">Вінницький обласний клінічний високоспеціалізований ендокринологічний центр </t>
  </si>
  <si>
    <t>ПП Гамолін С.А.</t>
  </si>
  <si>
    <t xml:space="preserve">Обласна дитяча клінічна лікарня  </t>
  </si>
  <si>
    <t>ФОП Саленков В.А.</t>
  </si>
  <si>
    <t xml:space="preserve">Вінницький обласний клінічний госпіталь ветеранів війни     </t>
  </si>
  <si>
    <t xml:space="preserve">ТОВ ”УнісемФарм” </t>
  </si>
  <si>
    <t xml:space="preserve">Вінницький медичний коледж  Д.К.Заболотного </t>
  </si>
  <si>
    <t xml:space="preserve">Вінницький обласний наркологічний диспансер “Соціотерапія”  </t>
  </si>
  <si>
    <t xml:space="preserve">Регіональний Медичний центр дорожнього руху </t>
  </si>
  <si>
    <t>ПП Гаврилюк В.Д.</t>
  </si>
  <si>
    <t>ТОВ “Скан-Лайт”</t>
  </si>
  <si>
    <t>БО “Фундація Дім Рональда МакДональда в Україні”</t>
  </si>
  <si>
    <t>ФОП Гончаренко М.К.</t>
  </si>
  <si>
    <t xml:space="preserve">Обласне бюро судово-медичної експертизи   </t>
  </si>
  <si>
    <t xml:space="preserve">ФОП Гончаренко М.К. </t>
  </si>
  <si>
    <t>Центр медико-соціальної експертизи</t>
  </si>
  <si>
    <t xml:space="preserve">ФОП Бондар Т.П. </t>
  </si>
  <si>
    <t xml:space="preserve">ПАТ “УКРСИББАНК” </t>
  </si>
  <si>
    <t>Бершадський медичний коледж</t>
  </si>
  <si>
    <t xml:space="preserve">ФОП Мазур С.В. </t>
  </si>
  <si>
    <t>КП ВМР “Комбінат комунальних підприємств”</t>
  </si>
  <si>
    <t>ФОП Ямцун В.В</t>
  </si>
  <si>
    <t>ТОВ ”УнісемФарм”</t>
  </si>
  <si>
    <t>ФОП Жуйко М.В.</t>
  </si>
  <si>
    <t>Прат“Українська пожежно-страхова компанія”</t>
  </si>
  <si>
    <t>ФОП Шемотюк С.В.</t>
  </si>
  <si>
    <t>ТОВ “Спецфармація”</t>
  </si>
  <si>
    <t>ФОП Могир Л.М.</t>
  </si>
  <si>
    <t>ФОП Войтюк В.В.</t>
  </si>
  <si>
    <t xml:space="preserve">ФОП Мазур О.О. </t>
  </si>
  <si>
    <t>ФОП Шевчук О.В.</t>
  </si>
  <si>
    <t>ПрАТ “Страхова компанія Перша”</t>
  </si>
  <si>
    <t>ПП Ворон С.В.</t>
  </si>
  <si>
    <t>ПП “Конекс”</t>
  </si>
  <si>
    <t>ТОВ “Вінницька соціальна аптека”</t>
  </si>
  <si>
    <t xml:space="preserve">Обласний клінічний шкірно-венерологічний диспансер  </t>
  </si>
  <si>
    <t>ФОП Костіна І.О.</t>
  </si>
  <si>
    <t>ТОВ “Медичний центр ”Моє здоров`я”</t>
  </si>
  <si>
    <t>ФОП Павлюк С.М</t>
  </si>
  <si>
    <t>Медичні послуги</t>
  </si>
  <si>
    <t>ФОП Капітанчук Ю.А.</t>
  </si>
  <si>
    <t>Комунальний вищий “Гайсинський медичний коледж”</t>
  </si>
  <si>
    <t>ФОП Мельник Т.М.</t>
  </si>
  <si>
    <t>ФОП Леванчук С.М.</t>
  </si>
  <si>
    <t>ФОП Мельник Н.П.</t>
  </si>
  <si>
    <t>ТОВ “Добро-КР“</t>
  </si>
  <si>
    <t xml:space="preserve">ТОВ НМЦ “Колфі” </t>
  </si>
  <si>
    <t>Вінницьке обласне спеціалізоване територіальне медичне об`єднання“Фтизіатрія”</t>
  </si>
  <si>
    <t xml:space="preserve">ТОВ ”ЄВРОМЕДСЕРВІС” </t>
  </si>
  <si>
    <t xml:space="preserve">Обласне паталогоанатомічне бюро  </t>
  </si>
  <si>
    <t>ФОП Дубіна О.О.</t>
  </si>
  <si>
    <t xml:space="preserve">ФОП Підгурська М.М. </t>
  </si>
  <si>
    <t>обладнання</t>
  </si>
  <si>
    <t>ФОП Черчик Г.Г.</t>
  </si>
  <si>
    <t>БФ ”Здорова родина”</t>
  </si>
  <si>
    <t>ПП”ОЛСВІТ МЦ”</t>
  </si>
  <si>
    <t>ФОП Левінський Р.М.</t>
  </si>
  <si>
    <t>АТ “Державний експортно-імпортний банк України”</t>
  </si>
  <si>
    <t>ПАТ КРЕДІ АГРІКОЛЬ БАНК</t>
  </si>
  <si>
    <t xml:space="preserve">ФОП Ковальчук Н.А. </t>
  </si>
  <si>
    <t xml:space="preserve">ФОП Дмітрієва В.М. </t>
  </si>
  <si>
    <t>КЗ “Могилів-Подільська обласна  туберкульозна лікарня»</t>
  </si>
  <si>
    <t xml:space="preserve">ТОВ ”Медичний центр комп`ютерної томографії” </t>
  </si>
  <si>
    <t>Могилів-Подільський медичний коледж</t>
  </si>
  <si>
    <t>ФОП Вартанович А.С.</t>
  </si>
  <si>
    <t>ФОП Присяжний В.І.</t>
  </si>
  <si>
    <t xml:space="preserve">Печерська обласна лікарня відновного лікування   </t>
  </si>
  <si>
    <t>ФОП Стецюра Р.С.</t>
  </si>
  <si>
    <t>ФОП Леванчук О.І</t>
  </si>
  <si>
    <t xml:space="preserve">Заклади соціального захисту населення  </t>
  </si>
  <si>
    <t xml:space="preserve">Брацлавський психоневрологічний інтернат </t>
  </si>
  <si>
    <t xml:space="preserve">ФОП Дунська Т.Т. </t>
  </si>
  <si>
    <t xml:space="preserve">Заклади фізкультури та спорту  </t>
  </si>
  <si>
    <t xml:space="preserve">Комунальна організація “Спорткомплекс ”Здоров`я” </t>
  </si>
  <si>
    <t>Інші заклади</t>
  </si>
  <si>
    <t>УСКВ</t>
  </si>
  <si>
    <t>ФОП Дзюбан В.М.</t>
  </si>
  <si>
    <t>ФОП Морева О.М.</t>
  </si>
  <si>
    <t>Квартира  Войтова Н.Г.</t>
  </si>
  <si>
    <t>Діючий</t>
  </si>
  <si>
    <t xml:space="preserve">Асоціація підприємств «Енергоефективність»  </t>
  </si>
  <si>
    <t>Громадської організації «Союз юристів Поділля»</t>
  </si>
  <si>
    <t xml:space="preserve">ФОП Астахов О.В. </t>
  </si>
  <si>
    <t xml:space="preserve">Вінницька обласна державна адміністрація </t>
  </si>
  <si>
    <t>Вінницька обласна Рада</t>
  </si>
  <si>
    <t>ТОВ “Оспром-2”</t>
  </si>
  <si>
    <t xml:space="preserve">Вінницька обласна асоціація органів місцевого самоврядування  </t>
  </si>
  <si>
    <t>ФОП Ліснюк І.П.</t>
  </si>
  <si>
    <t>Український центр культурних досліджень</t>
  </si>
  <si>
    <t>Благодійна організація «Родинна турбота»</t>
  </si>
  <si>
    <t>Обласна асоціація Вінницька громадська телерадіокомпанія «Вінниччина»</t>
  </si>
  <si>
    <t>ФОП  Мазорчук О.Б.</t>
  </si>
  <si>
    <t>Управління культури і мистецтв  Вінницької ОДА</t>
  </si>
  <si>
    <t>Вінницький академічний обласний театр ляльок</t>
  </si>
  <si>
    <t>ФОП Морєв Денис Васильович</t>
  </si>
  <si>
    <t>ФОП Ромашов В.Д.</t>
  </si>
  <si>
    <t>Приватне підприємство «Радіонет»</t>
  </si>
  <si>
    <t>ФОП Чопенко Д.В.</t>
  </si>
  <si>
    <t>Управління Державної служби спеціального зв’язку та захисту інформації України у Вінницькій області</t>
  </si>
  <si>
    <t>Головне управління Національної поліції у Вінницькій області</t>
  </si>
  <si>
    <t xml:space="preserve">ПАТ акціонерний банк «Укргазбанк» </t>
  </si>
  <si>
    <t xml:space="preserve">Приватне акціонерне товариство “Датагруп” </t>
  </si>
  <si>
    <t>Громадська організація «Розумна Вінниця»</t>
  </si>
  <si>
    <t>Товариство з обмеженою відповідальністю «Редакція газети «Вінниччина»</t>
  </si>
  <si>
    <t xml:space="preserve">Управління поліції охорони  у Вінницькій області </t>
  </si>
  <si>
    <t>Вінницька дирекція  АТ «Укрпошта»</t>
  </si>
  <si>
    <t xml:space="preserve">ФОП Морева О.М.  </t>
  </si>
  <si>
    <t>Вінницька обласна філармонія імені Леонтовича</t>
  </si>
  <si>
    <t>ТОВ “Екоконтроль”</t>
  </si>
  <si>
    <t xml:space="preserve"> Вінницька філія  публічного акціонерного товариства  “Укртелеком” </t>
  </si>
  <si>
    <t>ФОП Оніщук Ю.Б.</t>
  </si>
  <si>
    <t>ФОП Галушко В.Г.</t>
  </si>
  <si>
    <t xml:space="preserve">Мале підприємство “Теллус” </t>
  </si>
  <si>
    <t>ТОВ «Айпі-Коннект»</t>
  </si>
  <si>
    <t>Філія державного підприємства “Сервісно-видавничий центр ДПС України» у Він.області</t>
  </si>
  <si>
    <t>Департамент соціальної та молодіжної політики ОДА</t>
  </si>
  <si>
    <t>Управління державної міграційної служби України у Вінницькій області</t>
  </si>
  <si>
    <t>Управління  у справах національностей та релігій ОДА</t>
  </si>
  <si>
    <t>Державна служба з лікарських засобів та контролю за наркотиками у Вінницькій обл.</t>
  </si>
  <si>
    <t xml:space="preserve">Вінницький обласний центр технічного та фінансового нагляду за діяльністю закладів охорони здоров’я </t>
  </si>
  <si>
    <t>Комунальна установа “Інформаційно-аналітичний центр медичної статистики” Вінницької області</t>
  </si>
  <si>
    <t>Національна комісія з цінних паперів та фондового ринку</t>
  </si>
  <si>
    <t xml:space="preserve">Редакція книги “Реабілітовані історією” </t>
  </si>
  <si>
    <t>Управління служби безпеки України у Вінницькій області</t>
  </si>
  <si>
    <t>Департамент міжнародного співробітництва та  регіонального  розвитку ОДА</t>
  </si>
  <si>
    <t>Агенція регіонального розвитку Вінницької області</t>
  </si>
  <si>
    <t>Північний офіс Державної аудиторської служби (Держаудитслужба)</t>
  </si>
  <si>
    <t>Вінницьке обласне територіальне відділення Антимонопольного комітету України</t>
  </si>
  <si>
    <t>Комунальний заклад «Вінницька обласна комплексна дитячо-юнацька спортивна школа»</t>
  </si>
  <si>
    <t>Громадська організація «Українське об’єднання учасників бойових дій та волонтерів АТО у Вінницькій області»</t>
  </si>
  <si>
    <t>Громадська організація «Вінницька обласна асоціація ветеранів Афганістану»</t>
  </si>
  <si>
    <t>Вінницька обласна організація журналістів</t>
  </si>
  <si>
    <t>Громадська організація «Асоціація інвалідів Вінниччини»</t>
  </si>
  <si>
    <t>Вінницьке обласне відділення Всеукраїнське об’єднання ветеранів</t>
  </si>
  <si>
    <t>Комунальна установа «Видавничий дім «Моя Вінниччина»</t>
  </si>
  <si>
    <t xml:space="preserve">Національна служба посередництва і примирення </t>
  </si>
  <si>
    <t>Вінницька організація Національної спілки письменників України</t>
  </si>
  <si>
    <t>Вінницька обласна рада організації ветеранів України</t>
  </si>
  <si>
    <t xml:space="preserve">Асоціація пенсіонерів “Поділля” </t>
  </si>
  <si>
    <t xml:space="preserve">Вінницьке  обласне товариство політичних в’язнів, репресованих та їх дітей </t>
  </si>
  <si>
    <t>Національна Рада України з питань телебачення та радіомовлення</t>
  </si>
  <si>
    <t>Вінницька обласна асоціація органів місцевого самоврядування</t>
  </si>
  <si>
    <t xml:space="preserve">Пошуково-видавниче агентство “Книга Пам’яті України” </t>
  </si>
  <si>
    <t xml:space="preserve"> Державна інспекція ядерного регулювання України</t>
  </si>
  <si>
    <t>Громадська спілка «Об’єднана асоціація фермерів України»</t>
  </si>
  <si>
    <t>Приватне підприємство «Культтовари  - Вінниця»</t>
  </si>
  <si>
    <t xml:space="preserve"> Приватне підприємство «Дует»</t>
  </si>
  <si>
    <t>Громадська організація «Агенція розвитку кредитно-споживчого партнерства»</t>
  </si>
  <si>
    <t>Державне підприємство “Архітектурно будівельний інжиніринг”</t>
  </si>
  <si>
    <t xml:space="preserve">Управління Державної казначейської служби України у Вінницькому районі Вінницької  обл. </t>
  </si>
  <si>
    <t xml:space="preserve">Департамент цивільного захисту ОДА </t>
  </si>
  <si>
    <t>Обласний комплексний центр надання соціальних послуг</t>
  </si>
  <si>
    <t xml:space="preserve">Бершадський райагроліс ВОКСЛП “Віноблагроліс” </t>
  </si>
  <si>
    <t xml:space="preserve">Іллінецький райагроліс ВОКСЛП “Віноблагроліс” </t>
  </si>
  <si>
    <t>ФОП Саблук С.В.</t>
  </si>
  <si>
    <t>Обласний фонд  сприяння інвестиціям та будівництву</t>
  </si>
  <si>
    <t>ВОКСЛП “Віноблагроліс</t>
  </si>
  <si>
    <t xml:space="preserve">ФОП Шкурак А.М. </t>
  </si>
  <si>
    <t xml:space="preserve">ФОП Борух П.П. </t>
  </si>
  <si>
    <t xml:space="preserve">ОКП “Агроінформ” </t>
  </si>
  <si>
    <t xml:space="preserve">ТОВ “ММЧЯЧС Інтертелеком” </t>
  </si>
  <si>
    <t xml:space="preserve">ФОП Мосейкін С.В. </t>
  </si>
  <si>
    <t xml:space="preserve">ФОП Капранова І.І. </t>
  </si>
  <si>
    <t xml:space="preserve">ГО “Міжнародна асоціація нетрадиційної медицини” </t>
  </si>
  <si>
    <t xml:space="preserve">ФОП Грущинська Л.П. </t>
  </si>
  <si>
    <t>ОКП “Автобаза обласної Ради”</t>
  </si>
  <si>
    <t xml:space="preserve">Могилів-Подільське МБТІ” </t>
  </si>
  <si>
    <t xml:space="preserve">Департамент агропромислового розвитку ОДА </t>
  </si>
  <si>
    <t xml:space="preserve"> Асоціація фермерів та приватних землевласників Вінницької області </t>
  </si>
  <si>
    <t xml:space="preserve">ФОП Новицький В.Й. </t>
  </si>
  <si>
    <t xml:space="preserve">Лізинг.комп. Облінтерлізинг” </t>
  </si>
  <si>
    <t xml:space="preserve">ТДВ “Брацлав” </t>
  </si>
  <si>
    <t>Управління дорожнього господарства ОДА</t>
  </si>
  <si>
    <t xml:space="preserve">Департамент будівництва містобудування та архітектури ОДА  </t>
  </si>
  <si>
    <t>Вінницьке об’єднане бюро технічної інвентаризації</t>
  </si>
  <si>
    <t xml:space="preserve">ГО “Рада національних товариств Вінниччини» </t>
  </si>
  <si>
    <t xml:space="preserve">ФОП Черниш О.П. </t>
  </si>
  <si>
    <t xml:space="preserve">ТОВ “Барі” </t>
  </si>
  <si>
    <t>ВОО ”Інваліди Чорнобилю”</t>
  </si>
  <si>
    <t xml:space="preserve">Державна міграційна служба України </t>
  </si>
  <si>
    <t xml:space="preserve">ФОП Києнко-Романюк С.І. </t>
  </si>
  <si>
    <t xml:space="preserve">МНВП “Тріак” </t>
  </si>
  <si>
    <t xml:space="preserve">ПП «Дар-Плюс» </t>
  </si>
  <si>
    <t xml:space="preserve">ТОВ ППО «Ремточмеханіка» </t>
  </si>
  <si>
    <t xml:space="preserve">ФОП Шостак Г.І. </t>
  </si>
  <si>
    <t xml:space="preserve">ПВКП «Контур-К» </t>
  </si>
  <si>
    <t xml:space="preserve">ПрАТ ”Зернопродукт МХП” </t>
  </si>
  <si>
    <t>Український Державний Фонд Підтримки Фермерських Господарств</t>
  </si>
  <si>
    <t xml:space="preserve">ПП “Вінастеріск” </t>
  </si>
  <si>
    <t>ТОВ “МТС-Агромаш”</t>
  </si>
  <si>
    <t>КП “Вінницький обласний виробничо-технічний центр стандартизації і метрології, якості продукції АПК “Облагростандарт”</t>
  </si>
  <si>
    <t>Всього</t>
  </si>
  <si>
    <t>Вінницьке єпархіальне управління Української Православної Церкви</t>
  </si>
  <si>
    <t>Безоплатне</t>
  </si>
  <si>
    <t>Тульчинська спеціалізована загальноосвітня школа-інтернат І-ІІІ ступенів</t>
  </si>
  <si>
    <t>Обласний центр дитячого та юнацького туризму</t>
  </si>
  <si>
    <t>Свято-Миколаївский храм УПЦ</t>
  </si>
  <si>
    <t>Розпор. Голови обл.Ради   №34 від 03.03.10</t>
  </si>
  <si>
    <t>Орендар/користувач</t>
  </si>
  <si>
    <t>Початок договору</t>
  </si>
  <si>
    <t>Місяць</t>
  </si>
  <si>
    <t>2019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</si>
  <si>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</si>
  <si>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</si>
  <si>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</si>
  <si>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</si>
  <si>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</si>
  <si>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</si>
  <si>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</si>
  <si>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</si>
  <si>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</si>
  <si>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</si>
  <si>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</si>
  <si>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</si>
  <si>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Індекс інфляції</t>
  </si>
  <si>
    <t>Балансоутримувач</t>
  </si>
  <si>
    <t>Обласний пансіонат для осіб з інвалідністю та осіб похилого віку</t>
  </si>
  <si>
    <t>Спец. Санаторій для дорослих "Северинівка"</t>
  </si>
  <si>
    <t>Вінницька обласна організація товариство «Знання» України</t>
  </si>
  <si>
    <t>Тиврівський будинок-інтернат геріатричного
профілю</t>
  </si>
  <si>
    <t>ТОВ "Нейромед А"</t>
  </si>
  <si>
    <t>Розпор. Голови обл.Ради   № 114 від 29.05.19</t>
  </si>
  <si>
    <t>ФОП Гнатишин М.С.</t>
  </si>
  <si>
    <t>Розпор. Голови обл.Ради   № 138 від 26.06.19</t>
  </si>
  <si>
    <t>31.06.2022</t>
  </si>
  <si>
    <t>МКП "Аварійно-диспечерська служба"</t>
  </si>
  <si>
    <t>Український інститут національної пам'яті</t>
  </si>
  <si>
    <t xml:space="preserve">ТОВ «ПКП» </t>
  </si>
  <si>
    <t>ФОП Усатюк А.В.</t>
  </si>
  <si>
    <t>Державна установа " Офіс із залученням та підтримки інвестицій"</t>
  </si>
  <si>
    <t>Громадська організація  "ПРОЕКТ"</t>
  </si>
  <si>
    <t xml:space="preserve">Вінницька обласна організація Всеукраїнського об'єднання "Батьківщина"   </t>
  </si>
  <si>
    <t>ТОВ "ІМПУЛЬС В"</t>
  </si>
  <si>
    <t>Будівля</t>
  </si>
  <si>
    <t>Коофіцієнт корегування</t>
  </si>
  <si>
    <t>Коофіц. з підвалом</t>
  </si>
  <si>
    <t>Літера "Ч"</t>
  </si>
  <si>
    <t>Літера "Ю"</t>
  </si>
  <si>
    <t>Літера "Я"</t>
  </si>
  <si>
    <t>вул. Театральна, 14</t>
  </si>
  <si>
    <t>вул. Соборна, 72</t>
  </si>
  <si>
    <t>вул. Хмельницьке Шосе, 7</t>
  </si>
  <si>
    <t>вул. Театральна, 15</t>
  </si>
  <si>
    <t>вул. Порика, 21</t>
  </si>
  <si>
    <t>вул. Архітектора Артинова, 14</t>
  </si>
  <si>
    <t>вул. Театральна, 16/ Соборна, 74</t>
  </si>
  <si>
    <t>вул. Козицького, 36/ Соборна, 48</t>
  </si>
  <si>
    <t>вул. Соборна, 70</t>
  </si>
  <si>
    <t>вул. Монастирська, 47</t>
  </si>
  <si>
    <t>вул. Грушевського, 2</t>
  </si>
  <si>
    <t>Комунальне некомерційне підприємство «Вінницька обласна психоневрологічна лікарня iм. акад. О.І.Ющенка Вінницької обласної Ради»</t>
  </si>
  <si>
    <t>Вінницька обласна організація інвалідів війни, Збройних Сил та учасників бойових дій</t>
  </si>
  <si>
    <t>навчальний корпус №1</t>
  </si>
  <si>
    <t>Управління справами Верховної Ради-приймальна народного депутата України  Івченка В.Є.</t>
  </si>
  <si>
    <t>Розпор. Голови обл.Ради   № 225 від 21.11.19р</t>
  </si>
  <si>
    <t>Розпор. Голови обл.Ради   № 201 від 18.09.19</t>
  </si>
  <si>
    <t>ФОП Кобець</t>
  </si>
  <si>
    <t>ТОВ "ПромБудАгроХолдинг"</t>
  </si>
  <si>
    <t>ФОП Цугуй А.І.</t>
  </si>
  <si>
    <t>Громадська організація «Суспільний погляд»</t>
  </si>
  <si>
    <t>Приватне підприємство "Практик БУД"</t>
  </si>
  <si>
    <t xml:space="preserve">Вінницька торгово-промислова палата </t>
  </si>
  <si>
    <t xml:space="preserve">Адреса об'єкта </t>
  </si>
  <si>
    <t>Вінницький обласнй центр МСЕк</t>
  </si>
  <si>
    <t>м. Вінниця, вул. Пирогова, 109</t>
  </si>
  <si>
    <t>ФОП Скиба А.А.</t>
  </si>
  <si>
    <t>Розпорядження Голови обл. Ради №39 від 12.02.2019</t>
  </si>
  <si>
    <t>меблі в лікарський кабінет</t>
  </si>
  <si>
    <t>ТОВ "ПРОМ БУД АГРО ХОЛДИНГ"</t>
  </si>
  <si>
    <t>ФОП Бичик Олег Борисович</t>
  </si>
  <si>
    <t>Адреса орендаря/користувача</t>
  </si>
  <si>
    <t>Адреса балансотуримувача, номер телефону, ел. Пошта</t>
  </si>
  <si>
    <t>відсутня</t>
  </si>
  <si>
    <t>ФОП Микитенко А.В.</t>
  </si>
  <si>
    <t>м. Вінниця, вул. Пирогова, 109, тел. (0432) 50-79-01, vpbust@i.ua</t>
  </si>
  <si>
    <t>м. Вінниця, вул. Заболотного, 31/152</t>
  </si>
  <si>
    <t>м. Вінниця, вул. Пироова, 109, тел. (0432) 50-89-40, (068) 293-18-81 scanlite@ukr.net</t>
  </si>
  <si>
    <t>м. Вінниця, вул. Пушкіна, 6, прим. 31, тел. (0432) 67-72-00</t>
  </si>
  <si>
    <t>м. Вінниця, вул. О.Кобилянської, 107</t>
  </si>
  <si>
    <t>м. Вінниця, вул. Соборна, 85, кв. 15</t>
  </si>
  <si>
    <t>м. Вінниця, вул. м. Ващука, 2, кв. 59</t>
  </si>
  <si>
    <t>м. Вінниця, вул. Магістратська, 162, тел. (0432) 55-78-01</t>
  </si>
  <si>
    <t>м. Вінниця, вул. Вишенька, 6</t>
  </si>
  <si>
    <t>м. Київ, вул. Пушкінська, 42/4</t>
  </si>
  <si>
    <t>Донецький  національний університет імені Василя Стуса</t>
  </si>
  <si>
    <t>Департамент охорони здоров’я та реабілітації Вінницької обласної державної адміністрації</t>
  </si>
  <si>
    <t>Управління будівництва Вінницької ОДА</t>
  </si>
  <si>
    <t xml:space="preserve">Навчально-методичний центр психологічної служби освіти Вінницької області </t>
  </si>
  <si>
    <t>Центр матеріально-технічного, інформаційного забезпечення закладів освіти області</t>
  </si>
  <si>
    <t>Розпорядження Голови ВОР № 35 від 10.02.2021</t>
  </si>
  <si>
    <r>
      <t>Департамент інформаційної діяльності та комунікацій з громадськістю ОДА</t>
    </r>
    <r>
      <rPr>
        <i/>
        <sz val="16"/>
        <color theme="1"/>
        <rFont val="Times New Roman"/>
        <family val="1"/>
        <charset val="204"/>
      </rPr>
      <t xml:space="preserve"> </t>
    </r>
  </si>
  <si>
    <r>
      <rPr>
        <b/>
        <sz val="16"/>
        <color theme="1"/>
        <rFont val="Times New Roman"/>
        <family val="1"/>
        <charset val="204"/>
      </rPr>
      <t>Без договору</t>
    </r>
    <r>
      <rPr>
        <sz val="16"/>
        <color theme="1"/>
        <rFont val="Times New Roman"/>
        <family val="1"/>
        <charset val="204"/>
      </rPr>
      <t xml:space="preserve"> відповідно до розпорядження ОР № 106 від 16.09.2015р.</t>
    </r>
  </si>
  <si>
    <t>Розпорядження голови ВОР № 38 від 10.02.2021</t>
  </si>
  <si>
    <t>Розпорядження голови ВОР № 39 від 10.02.2021</t>
  </si>
  <si>
    <t>Розпорядження голови ВОР № 41 від 10.02.2021</t>
  </si>
  <si>
    <t>Розпорядження голови ВОР №44 від 10.02.2021</t>
  </si>
  <si>
    <t>Розпорядження голови ВОР № 8 від 06.01.2021</t>
  </si>
  <si>
    <t xml:space="preserve">№ </t>
  </si>
  <si>
    <t>№ 12-12-18/1</t>
  </si>
  <si>
    <t>№ 12-12-18/5</t>
  </si>
  <si>
    <t>№ 12-12-18/6</t>
  </si>
  <si>
    <t>№ 12-12-18/4</t>
  </si>
  <si>
    <t>№ 283-19-пр</t>
  </si>
  <si>
    <t>№ 22</t>
  </si>
  <si>
    <t>№ 238-18-н</t>
  </si>
  <si>
    <t>№ 2-6</t>
  </si>
  <si>
    <t>Депутат обласної Ради Ковальов А.Є.</t>
  </si>
  <si>
    <t>Державна архітектурно-будівельна інспекція України</t>
  </si>
  <si>
    <t xml:space="preserve">Вінницький обласний центр соціальних служб </t>
  </si>
  <si>
    <t xml:space="preserve">Головне управління Державної фіскальної служби (ДПС) у Вінницькій області  </t>
  </si>
  <si>
    <t>Відділ освіти Вінницької райдержадміністрації</t>
  </si>
  <si>
    <t>Міжрегіональне управління національного агенства України з питань державної служби у Вінницькій, Житомирській та Хмельницькій областях</t>
  </si>
  <si>
    <t>Строк договору, дні</t>
  </si>
  <si>
    <t>Департамент фінансів Вінницької ОДА</t>
  </si>
  <si>
    <t xml:space="preserve">Вінницька районна державна адміністрація </t>
  </si>
  <si>
    <t>Комунальний заклад «Вінницька обласна комплексна дитячо-юнацька спортивна школа стрільби»</t>
  </si>
  <si>
    <t>Вінницький регіональний центр підвищення кваліфікації</t>
  </si>
  <si>
    <t>Розпорядження голови ВОР № 219 від 02.10.2020</t>
  </si>
  <si>
    <t xml:space="preserve">Облагрооб’єднання “Вінницька рада сільгоспвиробників виробників” </t>
  </si>
  <si>
    <t>Розпорядження голови ВОР № 44 від 10.02.2021</t>
  </si>
  <si>
    <t>м. Вінниця, вул. Хмельницьке шосе, 92 \тел. (0432) 69-70-41</t>
  </si>
  <si>
    <t xml:space="preserve"> </t>
  </si>
  <si>
    <t xml:space="preserve">Навчально-методичний  Центр цивільного захисту та безпеки життєдіяльності Вінницької області </t>
  </si>
  <si>
    <t>для розміщення інформаційно-платіжного матеріалу</t>
  </si>
  <si>
    <t>ТОВ "Спецбудстроймонтаж"</t>
  </si>
  <si>
    <t>для розміщення релігійної організації</t>
  </si>
  <si>
    <t>для розміщення аптечного пункту</t>
  </si>
  <si>
    <t>для розміщення інформаційно-платіжного терміналу</t>
  </si>
  <si>
    <t>для надання стоматологічних послуг</t>
  </si>
  <si>
    <t>для здійснення медичної практики</t>
  </si>
  <si>
    <t>для надання провадження діяльності з вирощування грибів, квітів та складської діяльності</t>
  </si>
  <si>
    <t>для надання медичних послуг</t>
  </si>
  <si>
    <t>КП "Вінницяоблтеплоенерго"</t>
  </si>
  <si>
    <t>для здійснення приватної медичної практики</t>
  </si>
  <si>
    <t>ФОП Шинкарук Наталія Василівна</t>
  </si>
  <si>
    <t>Орендодавець</t>
  </si>
  <si>
    <t>м. Вінниця, вул. Єрмака, 7А,  тел. (0432) 65-56-00</t>
  </si>
  <si>
    <t>ТОВ «Інтернаціональні телекомунікації»</t>
  </si>
  <si>
    <t>ФОП Назарова І.М.</t>
  </si>
  <si>
    <t>№ 14-8</t>
  </si>
  <si>
    <t>№ 271-19-пр від 13.03.2019</t>
  </si>
  <si>
    <t>№ 08-19 від 15.07.2019</t>
  </si>
  <si>
    <t>№ 266 від 01.06.2021</t>
  </si>
  <si>
    <t>№ 7-25 від 01.06.2021</t>
  </si>
  <si>
    <t>Комунальне некомерційне підприємство "Центр терапії залежностей "Соціотерапія" Вінницької обласної Ради</t>
  </si>
  <si>
    <t>Управління містобудування та архітектури Вінницької ОДА</t>
  </si>
  <si>
    <t>№ 15А-2 від 15.07.2021</t>
  </si>
  <si>
    <t>Комунальне підприємство "Агенство адміністративних послуг"</t>
  </si>
  <si>
    <t>№ 15А-1 від 14.07.2021</t>
  </si>
  <si>
    <t>№ 72-114 від 16.06.2021</t>
  </si>
  <si>
    <t>ТОВ "ТД" Євротрубпласт"</t>
  </si>
  <si>
    <t>№ 98 від 01.06.2021</t>
  </si>
  <si>
    <t>№ 15/2018 від 01.06.2021</t>
  </si>
  <si>
    <t>№ 31-21 від 01.07.2021</t>
  </si>
  <si>
    <t>№ 283-2-19-пр від 01.06.2021</t>
  </si>
  <si>
    <t>КНП "Вінницький обласний центр післядипломної освіти медичних працівників Вінницької обласної Ради"</t>
  </si>
  <si>
    <t>№ 259-18-н від 01.06.2021</t>
  </si>
  <si>
    <t>№ 30-21 від 01.06.2021</t>
  </si>
  <si>
    <t>№ 268-19-пр від 01.06.2021</t>
  </si>
  <si>
    <t>№ 29-21 від 01.06.2021</t>
  </si>
  <si>
    <t>№ 03-20 від 16.01.2021</t>
  </si>
  <si>
    <t>№ 28-21 від 01.06.2021</t>
  </si>
  <si>
    <t>№ 5 від 01.06.2021</t>
  </si>
  <si>
    <t>№ 237-18-н від 07.06.2021</t>
  </si>
  <si>
    <t>№ 4 від 01.06.2021</t>
  </si>
  <si>
    <t>ФОП Леванчук С.М., Цигалко Д.В., Мельник В.Б., Юрець С.С.</t>
  </si>
  <si>
    <t>№ 25-21 від 18.05.2021</t>
  </si>
  <si>
    <t>№ 41 від 01.12.2020</t>
  </si>
  <si>
    <t>№ 20-21 від 01.06.2021</t>
  </si>
  <si>
    <t>№ 01/01 від 01.06.2021</t>
  </si>
  <si>
    <t>№ 15-21 від 01.06.2021</t>
  </si>
  <si>
    <t>№ 26-21 від 01.06.2021</t>
  </si>
  <si>
    <t>№ 14-21 від 01.06.2021</t>
  </si>
  <si>
    <t>№ 109 від 01.06.2021</t>
  </si>
  <si>
    <t>№ 11-21 від 01.06.2021</t>
  </si>
  <si>
    <t>№ 276-19-н від 01.06.2021</t>
  </si>
  <si>
    <t>№ 277-19-н від 01.06.2021</t>
  </si>
  <si>
    <t>ТОВ "Медтехнік-Сервіс"</t>
  </si>
  <si>
    <t>м.Хмельницький, вул. Свободи, 55</t>
  </si>
  <si>
    <t>№ 6 від 10.06.2021</t>
  </si>
  <si>
    <t>№ 7 від 15.06.2021</t>
  </si>
  <si>
    <t>Номер та дата договору</t>
  </si>
  <si>
    <t>№ 12-21 від 17.03.2021</t>
  </si>
  <si>
    <t>№ 08-21 від 12.02.2021</t>
  </si>
  <si>
    <t>№ 15-17 від 02.02.2021</t>
  </si>
  <si>
    <t>№ 15-15 від 28.01.2021</t>
  </si>
  <si>
    <t>Д-15-13 від 01.01.2021</t>
  </si>
  <si>
    <t>№ 14-7 від 09.04.2021</t>
  </si>
  <si>
    <t>№ 14-20 від 18.06.2021</t>
  </si>
  <si>
    <t>№ 14-27 від 10.10.2019</t>
  </si>
  <si>
    <t>№ 72-48 від 12.03.2021</t>
  </si>
  <si>
    <t>№ 72-101/30/3 від 08.02.2021</t>
  </si>
  <si>
    <t>№ 72-111 від 01.08.2019</t>
  </si>
  <si>
    <t>№ 70-6 від 23.06.2017</t>
  </si>
  <si>
    <t>№ 70-5 від 01.02.2021</t>
  </si>
  <si>
    <t>№ 70-2 від 01.01.2020</t>
  </si>
  <si>
    <t>№ 7-136 від 01.06.2021</t>
  </si>
  <si>
    <t>№ 7-178 від 02.02.2021</t>
  </si>
  <si>
    <t>№ 7-122 від 21.04.2021</t>
  </si>
  <si>
    <t>№ 7-167 від 29.01.2021</t>
  </si>
  <si>
    <t>№ 7-20 від 26.03.2021</t>
  </si>
  <si>
    <t>№ Д-7-103 від 22.04.2021</t>
  </si>
  <si>
    <t>№ Д-7-167 від 27.04.2021</t>
  </si>
  <si>
    <t>№ 7-11 від 22.04.2021</t>
  </si>
  <si>
    <t>№ 7- 66 від 21.04.2021</t>
  </si>
  <si>
    <t>№ 7-133 від 22.04.2021</t>
  </si>
  <si>
    <t>№ 7-186 від 05.05.2021</t>
  </si>
  <si>
    <t>№ 7-169 від 21.04.2021</t>
  </si>
  <si>
    <t>№ 7-183 від 20.02.2021</t>
  </si>
  <si>
    <t>№ 7-189 від 07.04.2021</t>
  </si>
  <si>
    <t>№ 7-162 від 16.10.2020</t>
  </si>
  <si>
    <t>НМТ 659944 від 23.10.2017</t>
  </si>
  <si>
    <t>№ 674 від 05.04.2013</t>
  </si>
  <si>
    <t>№ 1 від 01.02.2015</t>
  </si>
  <si>
    <t>Б/н від 12.05.2021</t>
  </si>
  <si>
    <t>№ 03/18-обл. від 07.03.2018</t>
  </si>
  <si>
    <t>№ 254-19-пр від 19.12.2019</t>
  </si>
  <si>
    <t>№ 243-18-пр. від 19.11.2018</t>
  </si>
  <si>
    <t>№ 1 від 10.01.2020</t>
  </si>
  <si>
    <t>№ 8 від 04.07.2019</t>
  </si>
  <si>
    <t>№ 3-ОМ від 07.02.2018</t>
  </si>
  <si>
    <t>№ 257-18-пр від 01.06.2021</t>
  </si>
  <si>
    <t>№ 17-21 від 01.06.2021</t>
  </si>
  <si>
    <t>№ 240-18-н від 01.06.2021</t>
  </si>
  <si>
    <t>№ 241-18-н від 01.06.2021</t>
  </si>
  <si>
    <t>Б/н від 23.08.2015</t>
  </si>
  <si>
    <t>№ 84 від 31.07.2018</t>
  </si>
  <si>
    <t>№ 116 від 28.04.2017</t>
  </si>
  <si>
    <t>№ 6 від 01.04.1999</t>
  </si>
  <si>
    <t>№ 16-21 від 05.04.2021</t>
  </si>
  <si>
    <t>VN 0003 від 05.08.2021</t>
  </si>
  <si>
    <t>№ 366 від 01.01.2016</t>
  </si>
  <si>
    <t>№ 360 від 01.01.2016</t>
  </si>
  <si>
    <t>№ 531 від 14.11.2018</t>
  </si>
  <si>
    <t>№ 532 від 14.11.2018</t>
  </si>
  <si>
    <t>№ 272-19-пр від 13.03.2019</t>
  </si>
  <si>
    <t>Б/н від 31.10.2018</t>
  </si>
  <si>
    <t>№ 1-пр від 01.11.2017</t>
  </si>
  <si>
    <t>Б/н від 20.12.2018</t>
  </si>
  <si>
    <t>№ 254-18-пр від 19.11.2018</t>
  </si>
  <si>
    <t>№ 113 від 16.11.2016</t>
  </si>
  <si>
    <t>№ 2-2 від 31.05.2019</t>
  </si>
  <si>
    <t>№ 1 від 01.09.2002</t>
  </si>
  <si>
    <t>№ 21-3 від 09.10.2019</t>
  </si>
  <si>
    <t>№ 72-110 від 16.01.2020</t>
  </si>
  <si>
    <t>№ 72-81 від 31.08.2018</t>
  </si>
  <si>
    <t>№ 14-5 від 16.01.2020</t>
  </si>
  <si>
    <t>№ 14-4 від 31.08.2018</t>
  </si>
  <si>
    <t>ФОП Гончарук Ю.М.</t>
  </si>
  <si>
    <t>№ 480 від 27.03.2018</t>
  </si>
  <si>
    <t>ТОВ "Центр гастроентерології та дієтології"</t>
  </si>
  <si>
    <t>№ б/н від 01.06.2021</t>
  </si>
  <si>
    <t>№ 286-20-пр від 01.08.2021</t>
  </si>
  <si>
    <t>№ 1 від 01.07.2021</t>
  </si>
  <si>
    <t>№ 02-20 від 01.06.2021</t>
  </si>
  <si>
    <t>№ 20 від 01.07.2021</t>
  </si>
  <si>
    <t>№ 3 від 12.07.2021</t>
  </si>
  <si>
    <t>№ 1-Ф від 01.07.2021</t>
  </si>
  <si>
    <t>№ 33-21 від 01.06.2021</t>
  </si>
  <si>
    <t>№ 1805/КО від 01.06.2021</t>
  </si>
  <si>
    <t>№ 24-21 від 01.06.2021</t>
  </si>
  <si>
    <t>Б/н від 01.08.2021</t>
  </si>
  <si>
    <t>№ 48/12-20 від 01.06.2021</t>
  </si>
  <si>
    <t>№ VN0028 від 01.07.2021</t>
  </si>
  <si>
    <t>№ 1-02 від 01.07.2021</t>
  </si>
  <si>
    <t>№ 132/01-08-21</t>
  </si>
  <si>
    <t>№ 151/01-08-21 від 01.07.2021</t>
  </si>
  <si>
    <t>№ 40-21 від 27.07.2021</t>
  </si>
  <si>
    <t>№ 1 від 01.08.2021</t>
  </si>
  <si>
    <t>Б/н від 01.07.2021</t>
  </si>
  <si>
    <t>№ 14-28 від 02.08.2021</t>
  </si>
  <si>
    <t>№ 15-3 від 22.07.2021</t>
  </si>
  <si>
    <t>Департамент гуманітраної політики Вінницької ОДА</t>
  </si>
  <si>
    <t>Департамент гуманітарної політики Вінницької ОДА</t>
  </si>
  <si>
    <t>№ 47-4 від 28.01.2021</t>
  </si>
  <si>
    <t>№ 21-4 від 21.07.2021</t>
  </si>
  <si>
    <t>ТОВ "ВІН ІНВЕСТ  ГРУП"</t>
  </si>
  <si>
    <t>№ 15-14 від 18.09.2018</t>
  </si>
  <si>
    <t>№ 15-1 від 04.06.2010</t>
  </si>
  <si>
    <t>№ 15-10 від 24.07.2017</t>
  </si>
  <si>
    <t>Акт здачі від 11.01.2021</t>
  </si>
  <si>
    <t>Акт здачі від 01.12.2020</t>
  </si>
  <si>
    <t>№ 1 від 01.03.2021</t>
  </si>
  <si>
    <t>Акт здачі приміщень від 16.12.2020</t>
  </si>
  <si>
    <t>Акт здачі приміщення від 25.01.2021</t>
  </si>
  <si>
    <t>Акт здачі приміщеня від 30.06.2021</t>
  </si>
  <si>
    <t>"ТМО "Вінницький обласний Центр екстренної медичної допомоги та медичних катастроф"</t>
  </si>
  <si>
    <t>Акт здачі приміщення від 17.08.2021</t>
  </si>
  <si>
    <t>Акт здачі приміщення вд 17.08.2021</t>
  </si>
  <si>
    <t>Вінницька школа вищої спортивної майстерності</t>
  </si>
  <si>
    <t>Акт здачі приміщення від 17.06.2021</t>
  </si>
  <si>
    <t>Акт здачі приміщення від 22.07.2021</t>
  </si>
  <si>
    <t>Акт здачі приміщення від 31.07.2021</t>
  </si>
  <si>
    <t>Акт здачі приміщення від 09.06.2021</t>
  </si>
  <si>
    <t>Акт здачі приміщення від 11.08.2021</t>
  </si>
  <si>
    <t>ТОВ "Фірма побутового обслуговування "Діана"</t>
  </si>
  <si>
    <t>№ 46 від 01.06.2020</t>
  </si>
  <si>
    <t>№ 431 від 01.07.2021</t>
  </si>
  <si>
    <t>№ 72-115 від 01.09.2021</t>
  </si>
  <si>
    <t>№ 15А-4 від 20.08.2021</t>
  </si>
  <si>
    <t>ДП "Архітектурно-будівельний інжиніринг"</t>
  </si>
  <si>
    <t>№ Д-15А-5 від 01.09.2021</t>
  </si>
  <si>
    <t>ВФ "УКРАЇНА"</t>
  </si>
  <si>
    <t>№ б/н від 01.08.2021</t>
  </si>
  <si>
    <t>№ 70-11 від 16.08.2021</t>
  </si>
  <si>
    <t>№ 10-19 від 01.08.2021</t>
  </si>
  <si>
    <t>№ 5-21, 6-21, 7-21, 8-21 від 01.08.2021</t>
  </si>
  <si>
    <t>Акт здачі приміщення від 15.08.2021</t>
  </si>
  <si>
    <t>Б/н від 01.09.2021</t>
  </si>
  <si>
    <t>№ 38-21 від 01.06.2021</t>
  </si>
  <si>
    <t>№ 264-19-пр від 01.06.2021</t>
  </si>
  <si>
    <t>№ 15А-282-19н від 02.12.2019</t>
  </si>
  <si>
    <t>№ 27-21 від 01.06.2021</t>
  </si>
  <si>
    <t>№ 283-3-20-пр від 01.09.2021</t>
  </si>
  <si>
    <t>№ Д-15-16 від 01.08.2021</t>
  </si>
  <si>
    <t>№ 283-19-пр від 01.08.2021</t>
  </si>
  <si>
    <t>№ 04-21 від 01.08.2021</t>
  </si>
  <si>
    <t>№ 41-21 від 11.08.2021</t>
  </si>
  <si>
    <t>№ 296 від 01.07.2021</t>
  </si>
  <si>
    <t>№ Д-15А-8 від 06.09.2021</t>
  </si>
  <si>
    <t>ТОВ "ЛАФСЕЛЛ"</t>
  </si>
  <si>
    <t>ТОВ "Центр муніципальних систем управління"</t>
  </si>
  <si>
    <t>№ П17-21 від 09.08.2021</t>
  </si>
  <si>
    <t>№ П18-21 від 09.08.2021</t>
  </si>
  <si>
    <t>№ Д/4.185-21 від 09.08.2021</t>
  </si>
  <si>
    <t>ДП "Український державний центр радіочастот"</t>
  </si>
  <si>
    <t>Просрочений</t>
  </si>
  <si>
    <t>№ 12 від 01.09.2021</t>
  </si>
  <si>
    <t>№ 47-21 від 10.09.2021</t>
  </si>
  <si>
    <t>№ 06-21 від 16.09.2021</t>
  </si>
  <si>
    <t>№ 15А-266-19-н від 03.09.2021</t>
  </si>
  <si>
    <t>№ 290-18-пр від 01.09.2021</t>
  </si>
  <si>
    <t>Вінницька регіональна філія державного підприємства "Центр державного земельного кадастру"</t>
  </si>
  <si>
    <t>№ БК/19-21 від 01.09.2021</t>
  </si>
  <si>
    <t>№ 46-21 від 06.09.2021</t>
  </si>
  <si>
    <t>№ 280-19-н від 30.08.2021</t>
  </si>
  <si>
    <t>Головне управління Національної соціальної сервісної служби у Вінницькій області</t>
  </si>
  <si>
    <t>№ 23-21/255 від 23.09.2021</t>
  </si>
  <si>
    <t>№ 07-21/125 від 23.09.2021</t>
  </si>
  <si>
    <t>№ 22-21/254 від 23.09.2021</t>
  </si>
  <si>
    <t>№ 18-21 від 06.05.2021</t>
  </si>
  <si>
    <t>№ 15-5 від 22.09.2021</t>
  </si>
  <si>
    <t>№ 1 від 01.10.2021</t>
  </si>
  <si>
    <t>№ б/н від 01.09.2021</t>
  </si>
  <si>
    <t>№ 12-12-18/6 від 10.09.2021</t>
  </si>
  <si>
    <t>ТОВ-лізингова компанія "Облінтерлізинг"</t>
  </si>
  <si>
    <t>№ 256-18-н. від 01.09.2021</t>
  </si>
  <si>
    <t>№ 19 від 01.10.2021</t>
  </si>
  <si>
    <t>Акт здачі приміщення від 20.10.2021</t>
  </si>
  <si>
    <t>№ 45-21 від 05.10.2021</t>
  </si>
  <si>
    <t>№ 44-21 від 05.10.2021</t>
  </si>
  <si>
    <t>№ 15А-7 від 05.10.2021</t>
  </si>
  <si>
    <t>№ 15А-281-19-н від 06.10.2021</t>
  </si>
  <si>
    <t>№ 284-20-н від 01.09.2021</t>
  </si>
  <si>
    <t>№ 01-20 від 01.10.2021</t>
  </si>
  <si>
    <t>Акт здачі приміщення від 01.10.2021</t>
  </si>
  <si>
    <t>Управління фізичної культури та спорту</t>
  </si>
  <si>
    <t>акт здачі приміщення від 15.11.2021</t>
  </si>
  <si>
    <t>акт здачі приміщення від 18.10.2021</t>
  </si>
  <si>
    <t>акт здачі приміщення від 29.10.2021</t>
  </si>
  <si>
    <t>акт здачі приміщення від 30.09.2021</t>
  </si>
  <si>
    <t>акт здачі приміщення від 15.07.2021</t>
  </si>
  <si>
    <t>акт здачі приміщення від 16.08.2021</t>
  </si>
  <si>
    <t>акт здачі приміщення від 11.10.2021</t>
  </si>
  <si>
    <t>акт здачі приміщення від 15.02.2021</t>
  </si>
  <si>
    <t>акт здачі приміщення від 28.02.2021</t>
  </si>
  <si>
    <t>акт здачі приміщення 01.03.2021</t>
  </si>
  <si>
    <t>Обласне комунальне підприємство "Агроінформ"</t>
  </si>
  <si>
    <t>№ 11-2 від 12.11.2021</t>
  </si>
  <si>
    <t>ТОВ "ТРЕЙДБОКС"</t>
  </si>
  <si>
    <t>акт здачі приміщення від 01.06.2021</t>
  </si>
  <si>
    <t>Акти здачі об'єктів від 30.06, 30.09, 31.10, 30.11. 2021</t>
  </si>
  <si>
    <t>№ 32-69 від 01.12.2021</t>
  </si>
  <si>
    <t>№ 32-101 від 29.11.2021</t>
  </si>
  <si>
    <t>№ 12 від 01.10.2021</t>
  </si>
  <si>
    <t>№ 7-192 від 24.11.2021</t>
  </si>
  <si>
    <t>№ 26-21 від 01.12.2021</t>
  </si>
  <si>
    <t>№ 09-21 від 01.08.2021</t>
  </si>
  <si>
    <t>№ 48-21 від 08.10.2021</t>
  </si>
  <si>
    <t>№ 1 від 07.10.2021</t>
  </si>
  <si>
    <t>ТОВ "Перша Чарівна Скриня"</t>
  </si>
  <si>
    <t>№ 50-21 від 22.10.2021</t>
  </si>
  <si>
    <t>№ 11 від 01.10.2021</t>
  </si>
  <si>
    <t>№ 50-21 від 21.10.2021</t>
  </si>
  <si>
    <t>№ 01/10 від 22.10.2021</t>
  </si>
  <si>
    <t>Б/н від 15.11.2021</t>
  </si>
  <si>
    <t>№ 8 від 01.10.2021</t>
  </si>
  <si>
    <t>№ 12 від 01.11.2021</t>
  </si>
  <si>
    <t>акт здачі від 19.11.2021</t>
  </si>
  <si>
    <t>акт здачі приміщення від 30.11.2021</t>
  </si>
  <si>
    <t>Державна служба з безпеки на транспорті (УКРТРАНСБЕЗПЕКА)</t>
  </si>
  <si>
    <t>№ 13-21 від 01.08.2021</t>
  </si>
  <si>
    <t>№ 15-17 від 25.11.2021</t>
  </si>
  <si>
    <t>№ 15А-38 від 01.12.2021</t>
  </si>
  <si>
    <t>№ 20-21 від 15.12.2021</t>
  </si>
  <si>
    <t>№ 246-18-пр від 19.12.2021</t>
  </si>
  <si>
    <t>№ 14-23 від 14.12.2021</t>
  </si>
  <si>
    <t>№ 10 від 09.12.2021</t>
  </si>
  <si>
    <t>№ 10-21 від 03.09.2021</t>
  </si>
  <si>
    <t>акт здачі майна 30.11.2021</t>
  </si>
  <si>
    <t>акт здачі майна від 30.11.2021</t>
  </si>
  <si>
    <t>акт здачі об'єкта оренди від 27.11.2021</t>
  </si>
  <si>
    <t>№431-18-н від 23.12.2021</t>
  </si>
  <si>
    <t>№ 253-18-пр від 09.12.2021</t>
  </si>
  <si>
    <t>№ 248-18-пр. від 28.12.2021</t>
  </si>
  <si>
    <t>№ 48-21 від 24.12.2021</t>
  </si>
  <si>
    <t>ФОП Ковальчук Н.М.</t>
  </si>
  <si>
    <t>№ 01-07/19 від 15.12.2021</t>
  </si>
  <si>
    <t>№0135/46018/1 від 01.07.2021</t>
  </si>
  <si>
    <t>№ 249-18-пр від 20.12.2021</t>
  </si>
  <si>
    <t>акт здачі обєкта оренди від 14.12.2021</t>
  </si>
  <si>
    <t>акт здачі обєкта оренди від 30.11.2021</t>
  </si>
  <si>
    <t>акт здачі обєкта оренди від 31.12.2021</t>
  </si>
  <si>
    <t>акт здачі об'єкта оренди від 31.12.2021</t>
  </si>
  <si>
    <t>№ 7-190 від 23.09.2021</t>
  </si>
  <si>
    <t xml:space="preserve">акт здачі об'єкта оренди від 31.01.2022р. </t>
  </si>
  <si>
    <t>акт здачі об'єкта оренди від 31.01.2022</t>
  </si>
  <si>
    <t>Розпорядження голови ВОР № 10 від 25.01.2022</t>
  </si>
  <si>
    <t>акт здачі об'єкта оренди від 11.02.2022</t>
  </si>
  <si>
    <t>№ 72-78 від 28.01.2022</t>
  </si>
  <si>
    <t>№ 7-71 від 07.02.2022</t>
  </si>
  <si>
    <t>№ 7-19 від 24.01.2022</t>
  </si>
  <si>
    <t>№ Д-15-17 від 01.02.2022</t>
  </si>
  <si>
    <t>№ 39-21/84/13 від 20.01.2022</t>
  </si>
  <si>
    <t>№ 07-22 від 01.02.2022</t>
  </si>
  <si>
    <t>№ 03-22 від 25.01.2022</t>
  </si>
  <si>
    <t>№ 53-21 від 20.01.2022</t>
  </si>
  <si>
    <t>№ 7-191 від 15.11.2021</t>
  </si>
  <si>
    <t>№ 02-22 від 01.01.2022</t>
  </si>
  <si>
    <t>ФОП Шацька А.В.</t>
  </si>
  <si>
    <t>№ 54-21 від 29.12.2021</t>
  </si>
  <si>
    <t>№ 08-22 від 11.02.2021</t>
  </si>
  <si>
    <t>ФОП Бондар О.М.</t>
  </si>
  <si>
    <t>№ 11-21/33/14 від 20.01.2022</t>
  </si>
  <si>
    <t>№ 70-1 від 21.01.2022</t>
  </si>
  <si>
    <t>№ 72-62 від 27.01.2022</t>
  </si>
  <si>
    <t>№ 72-40 від 27.01.2022</t>
  </si>
  <si>
    <t>№ 7-39 від 25.01.2022</t>
  </si>
  <si>
    <t>№ 7-76 від 25.01.2022</t>
  </si>
  <si>
    <t>№ 47-3 від 26.01.2022</t>
  </si>
  <si>
    <t>№ 7-177 від 26.01.2022</t>
  </si>
  <si>
    <t>№ 7-174 від 24.01.2022</t>
  </si>
  <si>
    <t>№ 14-22 від 24.01.2022</t>
  </si>
  <si>
    <t>№ 7-6 від 26.01.2022</t>
  </si>
  <si>
    <t>№ 72-13 від 26.01.2022</t>
  </si>
  <si>
    <t>№ 72-44 від 26.01.2022</t>
  </si>
  <si>
    <t>№ 7-188 від 27.01.2022</t>
  </si>
  <si>
    <t>№ 47-1 від 26.01.2022</t>
  </si>
  <si>
    <t>Комунальний заклад "Вінницький обласний молодіжний центр "КВАДРАТ"</t>
  </si>
  <si>
    <t>№ 01-22 від 31.01.2022</t>
  </si>
  <si>
    <t>№ 7-111 від 01.02.2022</t>
  </si>
  <si>
    <t>№ 7-15 від 31.01.2022</t>
  </si>
  <si>
    <t>№ 70-4 від 01.02.2022</t>
  </si>
  <si>
    <t xml:space="preserve">Вінницька школа вищої спортивної майстерності </t>
  </si>
  <si>
    <t>№ 7-22 від 25.01.2022</t>
  </si>
  <si>
    <t>№ Д-7-139 від 04.02.2022</t>
  </si>
  <si>
    <t>акт здачі обєкта оренди від 11.02.2022</t>
  </si>
  <si>
    <t>додаткова угода № 7-107 від 11.04.2022</t>
  </si>
  <si>
    <t>додаткова угода № 7-108 від 11.04.2022</t>
  </si>
  <si>
    <t>№ 19-22 від 02.05.2022</t>
  </si>
  <si>
    <t>додаткова угода № 47-5 від 30.04.2022</t>
  </si>
  <si>
    <t>акт здачі обєкта оренди від 30.04.2022</t>
  </si>
  <si>
    <t>№ 19-22 від 17.05.2022</t>
  </si>
  <si>
    <t>ФОП Чепкий В.В.</t>
  </si>
  <si>
    <t>Розпорядження голови ВОР № 42 23.02.2022</t>
  </si>
  <si>
    <t>для розміщення торгівельного автомату</t>
  </si>
  <si>
    <t>№ 14-24 від 12.04.2022</t>
  </si>
  <si>
    <t>№ 18-22 від 18.04.2022</t>
  </si>
  <si>
    <t>№ 15-18 від 08.04.2022</t>
  </si>
  <si>
    <t>№ 20-22 від 25.04.2022</t>
  </si>
  <si>
    <t>№ 53 від 04.04.2022</t>
  </si>
  <si>
    <t>№ 7-87 від 01.02.2022</t>
  </si>
  <si>
    <t>№ 17-22 від 17.03.2022</t>
  </si>
  <si>
    <t>№ 14-22 від 23.03.2022</t>
  </si>
  <si>
    <t>№ 12-22 від 09.02.2022</t>
  </si>
  <si>
    <t>№ 14-25 від 03.02.2022</t>
  </si>
  <si>
    <t>№ 7-34/24/15 від 11.02.2022</t>
  </si>
  <si>
    <t>№ 06-22 від 09.02.2022</t>
  </si>
  <si>
    <t>№ 15А-40 від 21.03.2022</t>
  </si>
  <si>
    <t>№ 01-22 від 23.03.2022</t>
  </si>
  <si>
    <t>№ 7-145 від 14.02.2022</t>
  </si>
  <si>
    <t>№ 7-159 від 01.01.2022</t>
  </si>
  <si>
    <t xml:space="preserve"> № 15-2 від 01.01.2022</t>
  </si>
  <si>
    <t>№ 72-1 від 01.01.2022</t>
  </si>
  <si>
    <t>№ 72-2 від 01.01.2022</t>
  </si>
  <si>
    <t>№ 7-180 від 01.01.2022</t>
  </si>
  <si>
    <t>№ 7-30 від 01.02.2022</t>
  </si>
  <si>
    <t>№ 72-80 від 01.02.2022</t>
  </si>
  <si>
    <t>№ 7-28 від 01.02.2022</t>
  </si>
  <si>
    <t>№ 7-187 від 01.02.2022</t>
  </si>
  <si>
    <t>№ 72-8 від 01.02.2022</t>
  </si>
  <si>
    <t>акт здачі об'єкта оренди</t>
  </si>
  <si>
    <t>№ 14-13 від 01.02.2022</t>
  </si>
  <si>
    <t>№ 05-21 від 24.01.2022</t>
  </si>
  <si>
    <t>№ 72-26 від 07.02.2022</t>
  </si>
  <si>
    <t>акт здачі об'єкта оренди від 28.02.2022</t>
  </si>
  <si>
    <t>№ 72-63 від 18.02.2022</t>
  </si>
  <si>
    <t>№ 72-113 від 18.02.2022</t>
  </si>
  <si>
    <t>№ 72-84 від 18.02.2022</t>
  </si>
  <si>
    <t>№ 72-98 від 17.02.2022</t>
  </si>
  <si>
    <t>№ 7-12 від 11.02.2022</t>
  </si>
  <si>
    <t>№ 72-16 від 26.01.2022</t>
  </si>
  <si>
    <t>№ 11-22 від 21.02.2022</t>
  </si>
  <si>
    <t>№ 05-22 від 09.02.2022</t>
  </si>
  <si>
    <t>№42-21/15 від 20.01.2022</t>
  </si>
  <si>
    <t>№ 04-22 від 09.02.2022</t>
  </si>
  <si>
    <t>№ 14-6 від 09.02.2022</t>
  </si>
  <si>
    <t>№ 7-24 від 08.02.2022</t>
  </si>
  <si>
    <t>№ 7-175/25-11-45 від 28.01.2022</t>
  </si>
  <si>
    <t>№ 7-141 від 01.01.2022</t>
  </si>
  <si>
    <t>№ 72-3 від 09.02.2022</t>
  </si>
  <si>
    <t>№ 7-32 від 08.02.2022</t>
  </si>
  <si>
    <t>№ 14-12 від 21.01.2022</t>
  </si>
  <si>
    <t>№ 10-22 від 01.02.2022</t>
  </si>
  <si>
    <t>Розпорядження голови ВОР № 9 від 25.01.2022</t>
  </si>
  <si>
    <t>Товариство з обмеженою відповідальністю "Медичний центр "М.Т.К."</t>
  </si>
  <si>
    <t>2-стор.</t>
  </si>
  <si>
    <t>№29-22 від 18.07.2022</t>
  </si>
  <si>
    <t>№3 від 31.12.2021</t>
  </si>
  <si>
    <t>Приватне акціонерне товариство "ВФ Україна"</t>
  </si>
  <si>
    <t>№1 від 01.02.2022</t>
  </si>
  <si>
    <t>Вінницький регіональний центр підвищеня кваліфікації</t>
  </si>
  <si>
    <t>Заклади охорони здоров"я та курортів</t>
  </si>
  <si>
    <t>Товариство з обмеженою відповідальністю "Нейромед А"</t>
  </si>
  <si>
    <t>м. Віниця, вул. Івана Богуна, буд.2, кім.35</t>
  </si>
  <si>
    <t>№16-22 від 23.05.2022</t>
  </si>
  <si>
    <t>№24-22 від 03.06.2022</t>
  </si>
  <si>
    <t>Комунальний заклад "Вінницький регіональний центр з фізичної культури і спорту осіб з інвалідністю "ІНВАСПОРТ"</t>
  </si>
  <si>
    <t>розпорядження №62 від 20.04.2022</t>
  </si>
  <si>
    <t>№21-22 від 24.05.2022</t>
  </si>
  <si>
    <t>Вінницька обласна комунальна установа "Служба технічного нагляду за обєктами житлово-комунального господарства"</t>
  </si>
  <si>
    <t>№28-22 від 18.07.2022</t>
  </si>
  <si>
    <t>№47-6 ВІД 09.05.2022</t>
  </si>
  <si>
    <t>№14-2 (додаток №1/14-2)</t>
  </si>
  <si>
    <t>Для надання медичних послуг</t>
  </si>
  <si>
    <t>Комунальна установа "Вінницький обласний центр цивільного захисту та матеріальних резервів"</t>
  </si>
  <si>
    <t>№32-22 від 11.07.2022 року</t>
  </si>
  <si>
    <t>Комунальне некомерційне підприємство "Вінницька обласна клінічна психоневрологічна лікарня ім. акад. О.І. Ющенка Вінницької обласної Ради"</t>
  </si>
  <si>
    <t>ФОП Перкун Андрій Михайлович</t>
  </si>
  <si>
    <t>ФОП Нечай Василь Олександрович</t>
  </si>
  <si>
    <t>№26-22 від 23.06.2022 року</t>
  </si>
  <si>
    <t>№72-116 від 13.05.2022 року</t>
  </si>
  <si>
    <t>№16-22 від 21.06.2022 року</t>
  </si>
  <si>
    <t>№25-22 від 23.06.2022 року</t>
  </si>
  <si>
    <t>№31-22 від 20.07.2022 року</t>
  </si>
  <si>
    <t>Фізична особа-підприємець Гнатишин Микола Стефанович</t>
  </si>
  <si>
    <t>м. Вінниця, вул. Миколи Ващука, буд.2, кв.59</t>
  </si>
  <si>
    <t>Розпордження №105 від 20.06.2022 року</t>
  </si>
  <si>
    <t>Додаткова угода до договору №15-2</t>
  </si>
  <si>
    <t>№72-87 від 13.05.2022 року</t>
  </si>
  <si>
    <t>№23-22 від 06.06.2022</t>
  </si>
  <si>
    <t>Заклад "Міська комплексна дитячо-юнацька спортивна школа "Вінниця"</t>
  </si>
  <si>
    <t>Комунальна організація "Обласний фонд сприяння інвестиціям та будівництву"</t>
  </si>
  <si>
    <t>Фізична особа - підприємець Іванюк Любов Борисівна</t>
  </si>
  <si>
    <t>ПрАТ "Київстар"</t>
  </si>
  <si>
    <t>Фізична особі-підприємець Хомутов Валерій Пилипович</t>
  </si>
  <si>
    <t>№34-22 від 26.07.2022 року</t>
  </si>
  <si>
    <t>№27-22 від 21.07.2022 року</t>
  </si>
  <si>
    <t>№26-22 від 01.07.2022 року</t>
  </si>
  <si>
    <t>№36-22 від 29.07.2022 року</t>
  </si>
  <si>
    <t>Протягом воєнного стану та троьох місяців після його припинення чи скачування</t>
  </si>
  <si>
    <t>№33-22 від 20.07.2022 року</t>
  </si>
  <si>
    <t>Товариство з обмеженою відповідальністю "ПИРОГОВ"</t>
  </si>
  <si>
    <t>№37-22 від 20.06.2022 року</t>
  </si>
  <si>
    <t>Фізична особа-підприємець Мерецька Світлана Леонідівна</t>
  </si>
  <si>
    <t>№7-193 від 04.08.2022 року</t>
  </si>
  <si>
    <t>№7-181 від 25.07.2022 року</t>
  </si>
  <si>
    <t>Міністерство у справах ветеранів України</t>
  </si>
  <si>
    <t>Довір б/н від 03.08.2022 року</t>
  </si>
  <si>
    <t>Фізична особа-підприємець Броварний Вячеслав Олексійович</t>
  </si>
  <si>
    <t>№30-22 від 20.07.2022 року</t>
  </si>
  <si>
    <t>Додаткова угода до договору №7-24 від 15.07.2022 року</t>
  </si>
  <si>
    <t>20.11.2021.</t>
  </si>
  <si>
    <t>Договір №49-21 від 22.04.2022</t>
  </si>
  <si>
    <t>Договір №38-22 від 16.08.2022 року</t>
  </si>
  <si>
    <t>Приватне акціонерне товариство "Українська пожежно-страхова компанія" в особі Подільського регіонального страхового центру ПрАТ "УПСК"</t>
  </si>
  <si>
    <t>№39-22 від 18.08.2022</t>
  </si>
  <si>
    <t>№17/2020 від 01.03.2022</t>
  </si>
  <si>
    <t>№27-22 від 26.08.2022</t>
  </si>
  <si>
    <t>Квартирно-експлуатаційний відділ м. Вінниця</t>
  </si>
  <si>
    <t>№7-194 від 26.08.2022</t>
  </si>
  <si>
    <t>Департамент агропромислового розвитку Вінницької обласної державної адміністрації</t>
  </si>
  <si>
    <t>Комунальне підприємство "Вінницяоблводоканал"</t>
  </si>
  <si>
    <t>№185/15 від 26.08.2022</t>
  </si>
  <si>
    <t>Департамент міського господарства Вінницької міської Ради</t>
  </si>
  <si>
    <t>Комунальне некомерційне підприємство "Авторемонтна база закладів охорони здоровя Віницької обласної Ради"</t>
  </si>
  <si>
    <t>Вінницька обласна організація Українського товариства сліпих</t>
  </si>
  <si>
    <t>№53 від 09.09.2022 року</t>
  </si>
  <si>
    <t>діючий</t>
  </si>
  <si>
    <t>Державна інспекція архітектури та містобудування України</t>
  </si>
  <si>
    <t>№40-22 від 08.09.2022</t>
  </si>
  <si>
    <t>ФОП Малачков Сергій Геннадійович</t>
  </si>
  <si>
    <t>№41-22 від 14.09.2022</t>
  </si>
  <si>
    <t>ФОП Голуб Олександр Дмитрович</t>
  </si>
  <si>
    <t>Вінницький обласний благодійний фонд соціального захисту працівників правоохоронних органів, ветеранів та членів їх сімей "Бюро ділової інформації"</t>
  </si>
  <si>
    <t>Релігійна організація "Управління Вінницько-Барської єпархії Української Православної Церкви (Православної Церкви України)</t>
  </si>
  <si>
    <t>№№41-22 від 09.09.2022 року</t>
  </si>
  <si>
    <t>ФОП Лукашова В.В.</t>
  </si>
  <si>
    <t>Договір №14-29/63 від 19.11.2021</t>
  </si>
  <si>
    <t>№9 від 13.01.2022</t>
  </si>
  <si>
    <t>Релігійна громада Пророка, Предтечі і Хрестителя Господня Іоанна Української Православної Церкви</t>
  </si>
  <si>
    <t>Товариство з обмеженою відповідальністю "Лайфселл"</t>
  </si>
  <si>
    <t>№43-22 від 20.10.2022</t>
  </si>
  <si>
    <t>№42-22 від 19.10.2022</t>
  </si>
  <si>
    <t>Фізична особа-підприємець Чепкий Василь Володимирович</t>
  </si>
  <si>
    <t>№72-116 від 30.09.2022</t>
  </si>
  <si>
    <t>№14-30 від 17.10.2022</t>
  </si>
  <si>
    <t>№7-195 від 26.09.2022</t>
  </si>
  <si>
    <t>Головне управління Пенсійного фонду України у Вінницькій області</t>
  </si>
  <si>
    <t>№45-22 від 17.10.2022</t>
  </si>
  <si>
    <t>ФОП Янчук Іван Юхимович</t>
  </si>
  <si>
    <t>№42-22 від 05.10.2022</t>
  </si>
  <si>
    <t>№35-22 від 29.07.2022</t>
  </si>
  <si>
    <t>Комунальний заклад "База спеціального медичного постачання"</t>
  </si>
  <si>
    <t>Протягом воєнного стану та троьох місяців після його припинення чи скасування</t>
  </si>
  <si>
    <t>№2-2м від 26.09.2022</t>
  </si>
  <si>
    <t>№46-22 від 27.10.2022</t>
  </si>
  <si>
    <t>Фізична особа-підприємець Луценко Валентина Миронівна</t>
  </si>
  <si>
    <t>№15А-41/625</t>
  </si>
  <si>
    <t>№72-36 від 26.07.2022</t>
  </si>
  <si>
    <t>№47-22 від 29.11.2022</t>
  </si>
  <si>
    <t>№48-22 від 01.12.2022</t>
  </si>
  <si>
    <t>№50-21 від 21.10.2021</t>
  </si>
  <si>
    <t>Фізична особа-підприємець Дімич Людмила Григорівна</t>
  </si>
  <si>
    <t>№49-22 від 20.12.2022</t>
  </si>
  <si>
    <t>№50-22 від 20.12.2022</t>
  </si>
  <si>
    <t>№52-22 від 20.12.2022</t>
  </si>
  <si>
    <t>№51-22 від 20.12.2022</t>
  </si>
  <si>
    <t>№15-19 від 19.12.2022</t>
  </si>
  <si>
    <t>Громадська організація "Координаційний центр з питань полонених та зниклих безвісти"</t>
  </si>
  <si>
    <t>15.12.2027, але не більше ніж до початку проведення ремонтних робіт, включно за правилами ч.3 ст.631 ЦК України</t>
  </si>
  <si>
    <t>№54-22 від 13.12.2022</t>
  </si>
  <si>
    <t xml:space="preserve">№53-22 від 30.11.2022 </t>
  </si>
  <si>
    <t>Благодійна організація "Благодійний фонд "Вінниця-комфортне та безпечне місто"</t>
  </si>
  <si>
    <t>№55-22 від 21.12.2022</t>
  </si>
  <si>
    <t>Управління Державної служби якості освіти у Вінницькій області</t>
  </si>
  <si>
    <t>№14-31 від 30.12.2022</t>
  </si>
  <si>
    <t>Комунальна організація "Вінницький обласний центр олімпійської підготовки"</t>
  </si>
  <si>
    <t>№15А-43 від 18.01.2023</t>
  </si>
  <si>
    <t>№7-196 від 25.01.20223</t>
  </si>
  <si>
    <t>Довгань Владислав Вікторович</t>
  </si>
  <si>
    <t>Договір №06-23 від 23.02.2023</t>
  </si>
  <si>
    <t>Договір №01-23 від 09.02.2023</t>
  </si>
  <si>
    <t>№04-23 від 03.03.2023</t>
  </si>
  <si>
    <t>№05-23 від 10.03.2023</t>
  </si>
  <si>
    <t>ФОП Мельник Олександр Іванович</t>
  </si>
  <si>
    <t>№14-32 від 15.03.2023</t>
  </si>
  <si>
    <t>Фізична особа-підприємець Наталій Ельдар Володимирович</t>
  </si>
  <si>
    <t>№15А-44 від 09.03.2023</t>
  </si>
  <si>
    <t>Постійно</t>
  </si>
  <si>
    <t>№72-117 від 01.01.2023 року</t>
  </si>
  <si>
    <t>Фізична особа-підприємець Притула Іван Михайлович</t>
  </si>
  <si>
    <t xml:space="preserve">№14-33 від 30.03.2023 </t>
  </si>
  <si>
    <t>ФОП  Мовчан О.О. (Кашпрук Олена Олександрівна)</t>
  </si>
  <si>
    <t>27.10.2022 включно і  продовжується на період воєнного стану та протягом чотирьох місяців після його припинення</t>
  </si>
  <si>
    <t>31.12.2022 і продовжується на період воєнного ставну та проотягом чотирьох місяців після його припинення</t>
  </si>
  <si>
    <t xml:space="preserve">№258-18-пр. від 21.12.2021 </t>
  </si>
  <si>
    <t>№244-18-пр. від 21.12.2021 року</t>
  </si>
  <si>
    <t>17.11.2022 року продовжується на період воєнного стану та протягом чотирьох місяців після його припинення)</t>
  </si>
  <si>
    <t>21.11.2022 продовєується на період воєнного стану та протягом чотирьох місяців після його припинення</t>
  </si>
  <si>
    <t>ТОВ “Підприємство комунальних платежів“</t>
  </si>
  <si>
    <t>30.12.2022 р продовжується на період воєнного стану та протягом чотирьох місяців після його припинення</t>
  </si>
  <si>
    <t>№21-21 від 01.06.2021</t>
  </si>
  <si>
    <t>31.12.2022 продовжується на період воєнного стану та протягом чотирьох місяців після його припинення</t>
  </si>
  <si>
    <t>31.10.2022 продовжується на період воєнного стану та протягом чотирьох місяців після його припинення</t>
  </si>
  <si>
    <t>31.07.2022 продовжується на період воєнного стану та протягом чотирьох місяців після його припинення</t>
  </si>
  <si>
    <t>ФОП Тислюк Марія Йосипівна</t>
  </si>
  <si>
    <t>№44-22 від 13.10.2022</t>
  </si>
  <si>
    <t>Обласний комунальний заклад "Тульчинська дитячо-юнацька спортивна школа для дітей-сиріт"</t>
  </si>
  <si>
    <t>31.06.2026</t>
  </si>
  <si>
    <t>18.03.2022 продовжено на період воєнного стану</t>
  </si>
  <si>
    <t>31.10.2022 продовжується на період воєнного стану та протягом чотриьох місяців після його припинення</t>
  </si>
  <si>
    <t>28.06.2022 продовжується на період воєнного стану</t>
  </si>
  <si>
    <t>09.09.2022 продовжується на період воєнного стану</t>
  </si>
  <si>
    <t>31.12.2022  продовжено на період воєнного стану</t>
  </si>
  <si>
    <t>19.11.2022 продовжується на період воєнного стану та протягом чотирьох місяців після його припинення</t>
  </si>
  <si>
    <t>09.10.2022 продовжується на період воєнного стану та протягом чотирьох місяців після його припинення</t>
  </si>
  <si>
    <t>31.12.2022  продовжується на період воєнного стану та протягом чотирьох місяців після його припинення</t>
  </si>
  <si>
    <t>До закінчення діяльності користувача</t>
  </si>
  <si>
    <t>10.08.2022 продовжується на період воєнного стану та протягом чотирьох місяців після його припинення</t>
  </si>
  <si>
    <t>31.12.2022 продовжено на період військового стану</t>
  </si>
  <si>
    <t>б/н</t>
  </si>
  <si>
    <t>24.04.2022 продовжується на період воєнного стану та протягом чотирьох місяців після його припинення</t>
  </si>
  <si>
    <t>Вінницька обласна  універсальна наукова бібліотека ім. В. Отамановського</t>
  </si>
  <si>
    <t>14.12.2027  (але не більше ніж на період відновлдення пошкодженого майна)</t>
  </si>
  <si>
    <t>25.03.2023 продовжується на період воєнного стану</t>
  </si>
  <si>
    <t>31.12.2022 на період воєнного стану</t>
  </si>
  <si>
    <t>31.03.2023 продовжується на період воєнного стану</t>
  </si>
  <si>
    <t>22.03.2023 продовжується на період воєнного стану</t>
  </si>
  <si>
    <t>17.04.2023 продовжується на період воєнного стану</t>
  </si>
  <si>
    <t xml:space="preserve">Не діючий </t>
  </si>
  <si>
    <t>Вінницьке регіональне управління Державної спеціалізованої фінансової установи "Державний фонд сприяння молодіжному житловому будівництву"</t>
  </si>
  <si>
    <t>Центральне  міжрегіональне управління Міністерства юстиціїї (м. Київ)</t>
  </si>
  <si>
    <t xml:space="preserve">Вінницька філія АТ КБ «ПриватБанк»  </t>
  </si>
  <si>
    <t>АТ КБ "ПриватБанк"</t>
  </si>
  <si>
    <t>Публічне акціонерне товариство «Державний ощадний банк України» Філія Вінницьке обласне управління АТ "Ощадбанк"</t>
  </si>
  <si>
    <t>Служба у справах дітей  Вінницької ОДА</t>
  </si>
  <si>
    <t>Вінницький обласний центр фізичного здоров'я населення "Спорт для всіх"</t>
  </si>
  <si>
    <t>Комунальний професійно-технічний навчальний заклад "Вінницький навчально-курсовий комбінат житлово-комунального господарства"</t>
  </si>
  <si>
    <t>ФОП Романюк Майя Дмитрівна</t>
  </si>
  <si>
    <t xml:space="preserve">ТОВ”Добробут-Авто” </t>
  </si>
  <si>
    <t>ТОВ  “ВІ-Конт”</t>
  </si>
  <si>
    <t>АТ "КРЕДІ АГРІКОЛЬ БАНК"</t>
  </si>
  <si>
    <t>ТОВ “Скан Лайт”</t>
  </si>
  <si>
    <t>ТОВ “Фірма Авіценна“</t>
  </si>
  <si>
    <t xml:space="preserve">ФОП  Цапенко Н. С. </t>
  </si>
  <si>
    <t>29.03.2023 продовжується на період воєнного стану</t>
  </si>
  <si>
    <t>13.03.2023 продовжується на період воєнного стану</t>
  </si>
  <si>
    <t>04.10.2022 продовжується на період воєнного стану</t>
  </si>
  <si>
    <t xml:space="preserve">Регіональна рада підприємців при облдержадміністрації                           </t>
  </si>
  <si>
    <t>Діючий (фактичне використання)</t>
  </si>
  <si>
    <t>№264-19-пр від 01.06.2021</t>
  </si>
  <si>
    <t>30.09.2022 продовено на час військового стану</t>
  </si>
  <si>
    <t>Діючий до закінчення ремонтних робіт в адмінбудинку за адресою: м. Вінниця, вул. Замостянська/Коцюбинського, 25/58, але не довше ніж до 24.05.2026 р.</t>
  </si>
  <si>
    <t>№07-23 від 03.04.2023</t>
  </si>
  <si>
    <t>№7-176 від 01.08.2016</t>
  </si>
  <si>
    <t>№VN0098/Д/50 від 20.01.2022</t>
  </si>
  <si>
    <t>№15-20/45-23 від 04.04.2023</t>
  </si>
  <si>
    <t>Секретаріат Уповноваженого Верховної Ради України з прав людини</t>
  </si>
  <si>
    <t>№08-23 від 14.04.2023</t>
  </si>
  <si>
    <t>ТОВ "Сільськогосподарське підприємство "Мед Поділля"</t>
  </si>
  <si>
    <t>№15А-45 від 26.04.2023</t>
  </si>
  <si>
    <t>№267 від 12.05.2023</t>
  </si>
  <si>
    <t>Фізична особа-підприємець Халоян Гагік Оганесович</t>
  </si>
  <si>
    <t>№02-23 від 25.04.2023</t>
  </si>
  <si>
    <t>Головне управління державної служби  України  з надзвичайних ситуацій у Вінницькій області</t>
  </si>
  <si>
    <t>№03-23 від 25.04.2023</t>
  </si>
  <si>
    <t xml:space="preserve">Діючий </t>
  </si>
  <si>
    <t>№09-23 від 01.05.2023</t>
  </si>
  <si>
    <t>№18-21 від 1.03.2023</t>
  </si>
  <si>
    <t>16.03.2023 Продовжено на період  воєнного стану</t>
  </si>
  <si>
    <t>№72-118 від 19.05.2023</t>
  </si>
  <si>
    <t>Товариство з обмеженою відповідльністю "Практик Буд"</t>
  </si>
  <si>
    <t>Товариство з обмеженою відповідальністю "Перша Чарівна Скриня"</t>
  </si>
  <si>
    <t>№10-23 від 26.05.2023</t>
  </si>
  <si>
    <t>№7-197 від 23.05.2023</t>
  </si>
  <si>
    <t>Комунальне підприємство "Вінницьке обласне об'єднане бюро технічної інвентаризації"</t>
  </si>
  <si>
    <t>№14-34 від 01.06.2023</t>
  </si>
  <si>
    <t>Вінницький обласний центр медико-соціальної експертизи</t>
  </si>
  <si>
    <t>№11-23 від 12 червня 2023 року</t>
  </si>
  <si>
    <t>02.06.2023 продовжується на період воєнного стану</t>
  </si>
  <si>
    <t>№7-198 від 10 липня 2023 року</t>
  </si>
  <si>
    <t>Фізична особа-підприємець Присяжнюк Сергій Дмитрович</t>
  </si>
  <si>
    <t>№12-23 від 13 липня 2023 року</t>
  </si>
  <si>
    <t>На період дії воєнного стану  включно за правилами ч.3 ст.631 ЦК України</t>
  </si>
  <si>
    <t>№13-23 від 12 липня 2023 року</t>
  </si>
  <si>
    <t>Фізична особа - підприємець Стецюра Ростислав Сергійович</t>
  </si>
  <si>
    <t>№15А-46 від 10.08.2023</t>
  </si>
  <si>
    <t>Вінницький обласний художній музей</t>
  </si>
  <si>
    <t>№72-112 від 09.08.2023</t>
  </si>
  <si>
    <t>Продовжено на період воєнного стану</t>
  </si>
  <si>
    <t>не діючий</t>
  </si>
  <si>
    <t>№15-22/3575 від 11 травня 2022</t>
  </si>
  <si>
    <t>№16-23 від 01 вересня 2023 року</t>
  </si>
  <si>
    <t>№15-23 від 18.08.2023 року</t>
  </si>
  <si>
    <t>Фізична особа-підприємець Лемпа Володимир Степанович</t>
  </si>
  <si>
    <t>№17-23 від 07.09.2023 року</t>
  </si>
  <si>
    <t>Товариство з обмеженою відповідальністю "СКАН ЛАЙТ"</t>
  </si>
  <si>
    <t>№18-23 від 14.09.2023 року</t>
  </si>
  <si>
    <t>Товариство з обмеженою відповідальністю "ЦЕНТР МУНІЦИПАЛЬНИХ СИСТЕМ УПРАВЛІННЯ"</t>
  </si>
  <si>
    <t>№19-23 від 20.09.2023 року</t>
  </si>
  <si>
    <t>Вінницька обласна організація жінок-онкоінвалідів та хворих на рак "Воскресіння"</t>
  </si>
  <si>
    <t>Військова частина 3077Національної гвардії України</t>
  </si>
  <si>
    <t>№14-23 від 21.09.2023 року</t>
  </si>
  <si>
    <t>№21-23 від 25.10.23</t>
  </si>
  <si>
    <t>Товариство з обмеженою відповідальністю "Регіна Делівері"</t>
  </si>
  <si>
    <t>№20-23 від 18.10.2023 року</t>
  </si>
  <si>
    <t>Державна установа "Інститут судової психіатрії Міністерства охорони здоров'я України"</t>
  </si>
  <si>
    <t>Приватний заклад "Перший ліцей правоохоронного резерву"</t>
  </si>
  <si>
    <t>№ 22-23 від 01.11.2023</t>
  </si>
  <si>
    <t>№ 7-200 від 01.11.2023</t>
  </si>
  <si>
    <t>№ 7-199 від 01.11.2023</t>
  </si>
  <si>
    <t xml:space="preserve"> Вінницький обласний центр медико-соціальної експертизи</t>
  </si>
  <si>
    <t>№ 4-1 від 12.12.2023</t>
  </si>
  <si>
    <t>№ 7-201 від 01.12.2023</t>
  </si>
  <si>
    <t>Депутат обласної Ради 8 скликання Бабчук О.В</t>
  </si>
  <si>
    <t>Депутат обласної Ради 8 скликання Яцина І.І.</t>
  </si>
  <si>
    <t>№14-35 від 04.12.2023</t>
  </si>
  <si>
    <t>№14-36 від 04.12.2023</t>
  </si>
  <si>
    <t>Вінницький обласний краєзнавчий музей</t>
  </si>
  <si>
    <t>№4-2 від 19.01.2024</t>
  </si>
  <si>
    <t>№ 7-203 від 17.01.2024</t>
  </si>
  <si>
    <t>№7-205 від 01.02.2024 року</t>
  </si>
  <si>
    <t>№ 7-204 від 29.01.2024</t>
  </si>
  <si>
    <t>ТОВ "Лайфселл"</t>
  </si>
  <si>
    <t>№01-24 від 29.01.2024</t>
  </si>
  <si>
    <t>№ 2-3 від 06.02.2024</t>
  </si>
  <si>
    <t>ТОВ "ЕНЕРГІЯ-МАЙБУТНЬОГО"</t>
  </si>
  <si>
    <t>№ 02-24 від 09.02.2024</t>
  </si>
  <si>
    <t>№ 14-39 від 01.02.2024</t>
  </si>
  <si>
    <t>ТОВ "НОВА-ЕКСПЕРТ"</t>
  </si>
  <si>
    <t>№14-38 від 13.02.2024</t>
  </si>
  <si>
    <t>ФОП Зварич М.П.</t>
  </si>
  <si>
    <t>№03-24 від 19.02.2024 року</t>
  </si>
  <si>
    <t>№04-24 від 22.02.2024</t>
  </si>
  <si>
    <t>ТОВ "ТОРГ ЛАЙН ГРУП"</t>
  </si>
  <si>
    <t>№ 07-24 від 01.03.2024</t>
  </si>
  <si>
    <t>№ 7-202 від 14.03.2024</t>
  </si>
  <si>
    <t>ФОП Цвігун А.О.</t>
  </si>
  <si>
    <t>№05-24 від 07.03.2024 року</t>
  </si>
  <si>
    <t>ФОП Бомко О.В.</t>
  </si>
  <si>
    <t>№ 08-24 від 11.03.2024</t>
  </si>
  <si>
    <t>№ 4-3 від 25.03.2024</t>
  </si>
  <si>
    <t>ФОП Калетюк Я.К.</t>
  </si>
  <si>
    <t>№ 14-37 від 20.03.2024</t>
  </si>
  <si>
    <t>№ 47-7 від 04.04.2024</t>
  </si>
  <si>
    <t>№10-24 від 09.04.2024 року</t>
  </si>
  <si>
    <t>№14-40 від 26.04.2024</t>
  </si>
  <si>
    <t>ФГ "Агро Нова-Д"</t>
  </si>
  <si>
    <t>№ 13-24 від 14.05.2024</t>
  </si>
  <si>
    <t>№ 11-24 від 16.05.2024</t>
  </si>
  <si>
    <t>НВП "БІОС" у формі ТОВ</t>
  </si>
  <si>
    <t>№12-24 від 15.05.2024</t>
  </si>
  <si>
    <t>ТОВ"Регіональний медичний центр безпеки дорожнього руху"</t>
  </si>
  <si>
    <t>№ 14-24 від 15.05.2024</t>
  </si>
  <si>
    <t>ФОП Петросян Л.А.</t>
  </si>
  <si>
    <t xml:space="preserve"> №7-206 від 31.05.2024</t>
  </si>
  <si>
    <t>№ 4-4 від 04.06.2024</t>
  </si>
  <si>
    <t>№ 16-24 від 18.06.2024</t>
  </si>
  <si>
    <t>Товариство з обмеженою відповідальністю "Медичний центр "кардіомед плюс"</t>
  </si>
  <si>
    <t>№17-24 від 24 червня 2024 року</t>
  </si>
  <si>
    <t>ПрАТ "ВФ Україна"</t>
  </si>
  <si>
    <t>№ 15-24 від 18.06.2024</t>
  </si>
  <si>
    <t>ФОП Заремба О.В.</t>
  </si>
  <si>
    <t xml:space="preserve"> №7-207 від 19.07.2024</t>
  </si>
  <si>
    <t>№47-8 від 26.07.2024</t>
  </si>
  <si>
    <t>ТОВ "УКРПРОТЕЗ"</t>
  </si>
  <si>
    <t>№ 17-24 від 06.08.2024</t>
  </si>
  <si>
    <t>Не Діючий</t>
  </si>
  <si>
    <t>№ 4-5 від 09.09.2024</t>
  </si>
  <si>
    <t>№18-24 від 21.08.2024 року</t>
  </si>
  <si>
    <t>ТОВ "СТРАТЕГІЯ ПОДІЛЛЯ"</t>
  </si>
  <si>
    <t>№ 19-24 від 16.09.2024</t>
  </si>
  <si>
    <t>№ 20-24 від 24.09.2024</t>
  </si>
  <si>
    <t>ФОП Кукурудза А.В.</t>
  </si>
  <si>
    <t>№23-24 від 01.10.2024 року</t>
  </si>
  <si>
    <t>№22-24 від 01.10.2024 року</t>
  </si>
  <si>
    <t>ФОП Сіваш М.О.</t>
  </si>
  <si>
    <t>№ 14-41 від 17.10.2024</t>
  </si>
  <si>
    <t>Комунальна установа"Донецький обласний молодіжний центр"</t>
  </si>
  <si>
    <t>Фізична особі-підприємець Мануйлова Н.А.</t>
  </si>
  <si>
    <t>№ 4-6 від 21.10.2024</t>
  </si>
  <si>
    <t>Фізична особа-підприємець Медвецька Т.В</t>
  </si>
  <si>
    <t>№72-119 від 22.10.2024 року</t>
  </si>
  <si>
    <t>№ 7-208 від 12.11.2024</t>
  </si>
  <si>
    <t>№ 25-24 від 18.11.2024</t>
  </si>
  <si>
    <t>№24-24 від 04.11.2024</t>
  </si>
  <si>
    <t>№ 43-21 від 20.09.2021</t>
  </si>
  <si>
    <t>Західне міжрегіональне управління НАДС</t>
  </si>
  <si>
    <t>Північний міжрегіональний центр з надання безоплатної правничої допомоги</t>
  </si>
  <si>
    <t>Філія акціонерного товариства "Національна суспільна телекомпанія України"  «Вінницька регіональна дирекція»</t>
  </si>
  <si>
    <t>Департаментоборонної роботи, та забезпечення правопорядку облдержадміністрації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</si>
</sst>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#,##0.00\ &quot;₽&quot;"/>
    <numFmt numFmtId="166" formatCode="0.0"/>
    <numFmt numFmtId="167" formatCode="0.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3"/>
      <color rgb="FF0A0101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4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color rgb="FF0A0101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8"/>
      <name val="Times New Roman"/>
      <family val="1"/>
      <charset val="204"/>
    </font>
    <font>
      <sz val="16"/>
      <color theme="9"/>
      <name val="Times New Roman"/>
      <family val="1"/>
      <charset val="204"/>
    </font>
    <font>
      <sz val="16"/>
      <color rgb="FF70AD47"/>
      <name val="Times New Roman"/>
      <family val="1"/>
      <charset val="204"/>
    </font>
    <font>
      <u/>
      <sz val="8"/>
      <color theme="10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rgb="FF0A0101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8"/>
      <color theme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8"/>
      <color theme="8"/>
      <name val="Times New Roman"/>
      <family val="1"/>
      <charset val="204"/>
    </font>
    <font>
      <u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74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0" borderId="3" xfId="0" applyFont="1" applyBorder="1"/>
    <xf numFmtId="0" fontId="0" fillId="0" borderId="4" xfId="0" applyBorder="1" applyAlignment="1">
      <alignment horizontal="center" vertical="center"/>
    </xf>
    <xf numFmtId="0" fontId="13" fillId="0" borderId="4" xfId="0" applyFont="1" applyBorder="1"/>
    <xf numFmtId="0" fontId="0" fillId="0" borderId="5" xfId="0" applyBorder="1" applyAlignment="1">
      <alignment horizontal="center" vertical="center"/>
    </xf>
    <xf numFmtId="0" fontId="13" fillId="0" borderId="5" xfId="0" applyFont="1" applyBorder="1"/>
    <xf numFmtId="0" fontId="16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/>
    </xf>
    <xf numFmtId="0" fontId="16" fillId="0" borderId="6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/>
    </xf>
    <xf numFmtId="0" fontId="16" fillId="7" borderId="1" xfId="2" applyFont="1" applyFill="1" applyBorder="1" applyAlignment="1">
      <alignment horizontal="left" vertical="center" wrapText="1"/>
    </xf>
    <xf numFmtId="0" fontId="16" fillId="6" borderId="2" xfId="2" applyFont="1" applyFill="1" applyBorder="1" applyAlignment="1">
      <alignment vertical="center" wrapText="1"/>
    </xf>
    <xf numFmtId="0" fontId="16" fillId="0" borderId="0" xfId="2" applyFont="1" applyAlignment="1">
      <alignment horizontal="left" vertical="center"/>
    </xf>
    <xf numFmtId="14" fontId="16" fillId="0" borderId="0" xfId="2" applyNumberFormat="1" applyFont="1" applyAlignment="1">
      <alignment horizontal="left" vertical="center"/>
    </xf>
    <xf numFmtId="0" fontId="18" fillId="6" borderId="1" xfId="1" applyFont="1" applyFill="1" applyBorder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0" fontId="19" fillId="6" borderId="1" xfId="1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vertical="center" wrapText="1"/>
    </xf>
    <xf numFmtId="164" fontId="19" fillId="6" borderId="1" xfId="1" applyNumberFormat="1" applyFont="1" applyFill="1" applyBorder="1" applyAlignment="1">
      <alignment horizontal="center" vertical="center" wrapText="1"/>
    </xf>
    <xf numFmtId="165" fontId="19" fillId="6" borderId="1" xfId="1" applyNumberFormat="1" applyFont="1" applyFill="1" applyBorder="1" applyAlignment="1">
      <alignment horizontal="center" vertical="center" wrapText="1"/>
    </xf>
    <xf numFmtId="2" fontId="22" fillId="9" borderId="1" xfId="2" applyNumberFormat="1" applyFont="1" applyFill="1" applyBorder="1" applyAlignment="1">
      <alignment horizontal="center" vertical="center" wrapText="1"/>
    </xf>
    <xf numFmtId="0" fontId="22" fillId="9" borderId="1" xfId="2" applyFont="1" applyFill="1" applyBorder="1" applyAlignment="1">
      <alignment horizontal="center" vertical="center"/>
    </xf>
    <xf numFmtId="2" fontId="21" fillId="9" borderId="1" xfId="2" applyNumberFormat="1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2" fontId="22" fillId="5" borderId="1" xfId="2" applyNumberFormat="1" applyFont="1" applyFill="1" applyBorder="1" applyAlignment="1">
      <alignment horizontal="center" vertical="center" wrapText="1"/>
    </xf>
    <xf numFmtId="2" fontId="21" fillId="5" borderId="1" xfId="2" applyNumberFormat="1" applyFont="1" applyFill="1" applyBorder="1" applyAlignment="1">
      <alignment horizontal="center" vertical="center" wrapText="1"/>
    </xf>
    <xf numFmtId="0" fontId="21" fillId="8" borderId="1" xfId="2" applyFont="1" applyFill="1" applyBorder="1" applyAlignment="1">
      <alignment horizontal="center" vertical="center" wrapText="1"/>
    </xf>
    <xf numFmtId="0" fontId="21" fillId="8" borderId="1" xfId="2" applyFont="1" applyFill="1" applyBorder="1" applyAlignment="1">
      <alignment horizontal="center" vertical="center"/>
    </xf>
    <xf numFmtId="2" fontId="22" fillId="8" borderId="1" xfId="2" applyNumberFormat="1" applyFont="1" applyFill="1" applyBorder="1" applyAlignment="1">
      <alignment horizontal="center" vertical="center" wrapText="1"/>
    </xf>
    <xf numFmtId="2" fontId="21" fillId="8" borderId="1" xfId="2" applyNumberFormat="1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2" fontId="22" fillId="0" borderId="1" xfId="2" applyNumberFormat="1" applyFont="1" applyBorder="1" applyAlignment="1">
      <alignment horizontal="center" vertical="center" wrapText="1"/>
    </xf>
    <xf numFmtId="2" fontId="21" fillId="0" borderId="1" xfId="2" applyNumberFormat="1" applyFont="1" applyBorder="1" applyAlignment="1">
      <alignment horizontal="center" vertical="center" wrapText="1"/>
    </xf>
    <xf numFmtId="2" fontId="22" fillId="9" borderId="1" xfId="2" applyNumberFormat="1" applyFont="1" applyFill="1" applyBorder="1" applyAlignment="1">
      <alignment horizontal="center" vertical="center"/>
    </xf>
    <xf numFmtId="2" fontId="22" fillId="0" borderId="1" xfId="2" applyNumberFormat="1" applyFont="1" applyBorder="1" applyAlignment="1">
      <alignment horizontal="center" vertical="center"/>
    </xf>
    <xf numFmtId="14" fontId="21" fillId="9" borderId="1" xfId="2" applyNumberFormat="1" applyFont="1" applyFill="1" applyBorder="1" applyAlignment="1">
      <alignment horizontal="center" vertical="center" wrapText="1"/>
    </xf>
    <xf numFmtId="165" fontId="21" fillId="9" borderId="1" xfId="2" applyNumberFormat="1" applyFont="1" applyFill="1" applyBorder="1" applyAlignment="1">
      <alignment horizontal="center" vertical="center"/>
    </xf>
    <xf numFmtId="14" fontId="21" fillId="5" borderId="1" xfId="2" applyNumberFormat="1" applyFont="1" applyFill="1" applyBorder="1" applyAlignment="1">
      <alignment horizontal="center" vertical="center" wrapText="1"/>
    </xf>
    <xf numFmtId="165" fontId="21" fillId="5" borderId="1" xfId="2" applyNumberFormat="1" applyFont="1" applyFill="1" applyBorder="1" applyAlignment="1">
      <alignment horizontal="center" vertical="center"/>
    </xf>
    <xf numFmtId="1" fontId="24" fillId="8" borderId="1" xfId="2" applyNumberFormat="1" applyFont="1" applyFill="1" applyBorder="1" applyAlignment="1">
      <alignment horizontal="center" vertical="center"/>
    </xf>
    <xf numFmtId="14" fontId="21" fillId="8" borderId="1" xfId="2" applyNumberFormat="1" applyFont="1" applyFill="1" applyBorder="1" applyAlignment="1">
      <alignment horizontal="center" vertical="center" wrapText="1"/>
    </xf>
    <xf numFmtId="165" fontId="21" fillId="8" borderId="1" xfId="2" applyNumberFormat="1" applyFont="1" applyFill="1" applyBorder="1" applyAlignment="1">
      <alignment horizontal="center" vertical="center"/>
    </xf>
    <xf numFmtId="1" fontId="24" fillId="0" borderId="1" xfId="2" applyNumberFormat="1" applyFont="1" applyBorder="1" applyAlignment="1">
      <alignment horizontal="center" vertical="center"/>
    </xf>
    <xf numFmtId="14" fontId="21" fillId="0" borderId="1" xfId="2" applyNumberFormat="1" applyFont="1" applyBorder="1" applyAlignment="1">
      <alignment horizontal="center" vertical="center" wrapText="1"/>
    </xf>
    <xf numFmtId="165" fontId="21" fillId="0" borderId="1" xfId="2" applyNumberFormat="1" applyFont="1" applyBorder="1" applyAlignment="1">
      <alignment horizontal="center" vertical="center"/>
    </xf>
    <xf numFmtId="0" fontId="21" fillId="9" borderId="1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8" borderId="1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14" fontId="22" fillId="8" borderId="1" xfId="2" applyNumberFormat="1" applyFont="1" applyFill="1" applyBorder="1" applyAlignment="1">
      <alignment horizontal="center" vertical="center" wrapText="1"/>
    </xf>
    <xf numFmtId="165" fontId="22" fillId="8" borderId="1" xfId="2" applyNumberFormat="1" applyFont="1" applyFill="1" applyBorder="1" applyAlignment="1">
      <alignment horizontal="center" vertical="center"/>
    </xf>
    <xf numFmtId="14" fontId="22" fillId="8" borderId="1" xfId="2" applyNumberFormat="1" applyFont="1" applyFill="1" applyBorder="1" applyAlignment="1">
      <alignment horizontal="center" vertical="center"/>
    </xf>
    <xf numFmtId="14" fontId="21" fillId="0" borderId="1" xfId="2" applyNumberFormat="1" applyFont="1" applyBorder="1" applyAlignment="1">
      <alignment horizontal="center" vertical="center"/>
    </xf>
    <xf numFmtId="14" fontId="21" fillId="8" borderId="1" xfId="2" applyNumberFormat="1" applyFont="1" applyFill="1" applyBorder="1" applyAlignment="1">
      <alignment horizontal="center" vertical="center"/>
    </xf>
    <xf numFmtId="14" fontId="22" fillId="0" borderId="1" xfId="2" applyNumberFormat="1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165" fontId="22" fillId="0" borderId="1" xfId="2" applyNumberFormat="1" applyFont="1" applyBorder="1" applyAlignment="1">
      <alignment horizontal="center" vertical="center"/>
    </xf>
    <xf numFmtId="14" fontId="22" fillId="0" borderId="1" xfId="2" applyNumberFormat="1" applyFont="1" applyBorder="1" applyAlignment="1">
      <alignment horizontal="center" vertical="center"/>
    </xf>
    <xf numFmtId="2" fontId="22" fillId="8" borderId="1" xfId="2" applyNumberFormat="1" applyFont="1" applyFill="1" applyBorder="1" applyAlignment="1">
      <alignment horizontal="center" vertical="center"/>
    </xf>
    <xf numFmtId="0" fontId="22" fillId="3" borderId="1" xfId="2" applyFont="1" applyFill="1" applyBorder="1" applyAlignment="1">
      <alignment horizontal="center" vertical="center" wrapText="1"/>
    </xf>
    <xf numFmtId="164" fontId="21" fillId="0" borderId="1" xfId="2" applyNumberFormat="1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164" fontId="21" fillId="8" borderId="1" xfId="2" applyNumberFormat="1" applyFont="1" applyFill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1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7" fillId="0" borderId="0" xfId="2" applyFont="1" applyAlignment="1">
      <alignment vertical="center"/>
    </xf>
    <xf numFmtId="14" fontId="22" fillId="0" borderId="0" xfId="2" applyNumberFormat="1" applyFont="1" applyAlignment="1">
      <alignment vertical="center"/>
    </xf>
    <xf numFmtId="14" fontId="21" fillId="0" borderId="0" xfId="2" applyNumberFormat="1" applyFont="1" applyAlignment="1">
      <alignment vertical="center"/>
    </xf>
    <xf numFmtId="49" fontId="21" fillId="0" borderId="0" xfId="2" applyNumberFormat="1" applyFont="1" applyAlignment="1">
      <alignment vertical="center" wrapText="1"/>
    </xf>
    <xf numFmtId="14" fontId="21" fillId="0" borderId="0" xfId="2" applyNumberFormat="1" applyFont="1" applyAlignment="1">
      <alignment vertical="center" wrapText="1"/>
    </xf>
    <xf numFmtId="0" fontId="22" fillId="0" borderId="0" xfId="2" applyFont="1" applyAlignment="1">
      <alignment vertical="center"/>
    </xf>
    <xf numFmtId="14" fontId="28" fillId="0" borderId="0" xfId="2" applyNumberFormat="1" applyFont="1" applyAlignment="1">
      <alignment vertical="center"/>
    </xf>
    <xf numFmtId="0" fontId="19" fillId="0" borderId="0" xfId="1" applyFont="1" applyFill="1" applyBorder="1" applyAlignment="1">
      <alignment vertical="center" wrapText="1"/>
    </xf>
    <xf numFmtId="0" fontId="22" fillId="0" borderId="0" xfId="2" applyFont="1" applyAlignment="1">
      <alignment vertical="center" wrapText="1"/>
    </xf>
    <xf numFmtId="0" fontId="25" fillId="0" borderId="0" xfId="2" applyFont="1" applyAlignment="1">
      <alignment vertical="center"/>
    </xf>
    <xf numFmtId="0" fontId="12" fillId="0" borderId="1" xfId="4" applyBorder="1" applyAlignment="1">
      <alignment horizontal="center" vertical="center" wrapText="1"/>
    </xf>
    <xf numFmtId="0" fontId="12" fillId="0" borderId="1" xfId="4" applyFill="1" applyBorder="1" applyAlignment="1">
      <alignment horizontal="center" vertical="center" wrapText="1"/>
    </xf>
    <xf numFmtId="0" fontId="27" fillId="8" borderId="1" xfId="2" applyFont="1" applyFill="1" applyBorder="1" applyAlignment="1">
      <alignment horizontal="center" vertical="center" wrapText="1"/>
    </xf>
    <xf numFmtId="49" fontId="12" fillId="0" borderId="1" xfId="4" applyNumberFormat="1" applyFill="1" applyBorder="1" applyAlignment="1">
      <alignment horizontal="center" vertical="center" wrapText="1"/>
    </xf>
    <xf numFmtId="2" fontId="12" fillId="0" borderId="1" xfId="4" applyNumberFormat="1" applyBorder="1" applyAlignment="1">
      <alignment horizontal="center" vertical="center" wrapText="1"/>
    </xf>
    <xf numFmtId="2" fontId="12" fillId="0" borderId="1" xfId="4" applyNumberFormat="1" applyFill="1" applyBorder="1" applyAlignment="1">
      <alignment horizontal="center" vertical="center" wrapText="1"/>
    </xf>
    <xf numFmtId="14" fontId="22" fillId="5" borderId="1" xfId="2" applyNumberFormat="1" applyFont="1" applyFill="1" applyBorder="1" applyAlignment="1">
      <alignment horizontal="center" vertical="center" wrapText="1"/>
    </xf>
    <xf numFmtId="2" fontId="12" fillId="8" borderId="1" xfId="4" applyNumberFormat="1" applyFill="1" applyBorder="1" applyAlignment="1">
      <alignment horizontal="center" vertical="center" wrapText="1"/>
    </xf>
    <xf numFmtId="0" fontId="12" fillId="8" borderId="1" xfId="4" applyFill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164" fontId="21" fillId="8" borderId="1" xfId="2" applyNumberFormat="1" applyFont="1" applyFill="1" applyBorder="1" applyAlignment="1">
      <alignment horizontal="center" vertical="center"/>
    </xf>
    <xf numFmtId="0" fontId="26" fillId="8" borderId="1" xfId="2" applyFont="1" applyFill="1" applyBorder="1" applyAlignment="1">
      <alignment horizontal="center" vertical="center" wrapText="1"/>
    </xf>
    <xf numFmtId="2" fontId="22" fillId="8" borderId="0" xfId="2" applyNumberFormat="1" applyFont="1" applyFill="1" applyAlignment="1">
      <alignment horizontal="center" vertical="center" wrapText="1"/>
    </xf>
    <xf numFmtId="0" fontId="12" fillId="0" borderId="0" xfId="4" applyAlignment="1">
      <alignment horizontal="center" vertical="center" wrapText="1"/>
    </xf>
    <xf numFmtId="0" fontId="21" fillId="8" borderId="0" xfId="2" applyFont="1" applyFill="1" applyAlignment="1">
      <alignment vertical="center" wrapText="1"/>
    </xf>
    <xf numFmtId="0" fontId="3" fillId="8" borderId="0" xfId="2" applyFont="1" applyFill="1" applyAlignment="1">
      <alignment horizontal="center" vertical="center"/>
    </xf>
    <xf numFmtId="2" fontId="12" fillId="5" borderId="1" xfId="4" applyNumberFormat="1" applyFill="1" applyBorder="1" applyAlignment="1">
      <alignment horizontal="center" vertical="center" wrapText="1"/>
    </xf>
    <xf numFmtId="2" fontId="22" fillId="5" borderId="1" xfId="2" applyNumberFormat="1" applyFont="1" applyFill="1" applyBorder="1" applyAlignment="1">
      <alignment horizontal="center" vertical="center"/>
    </xf>
    <xf numFmtId="0" fontId="29" fillId="5" borderId="1" xfId="2" applyFont="1" applyFill="1" applyBorder="1" applyAlignment="1">
      <alignment horizontal="center" vertical="center" wrapText="1"/>
    </xf>
    <xf numFmtId="2" fontId="12" fillId="0" borderId="10" xfId="4" applyNumberFormat="1" applyFill="1" applyBorder="1" applyAlignment="1">
      <alignment horizontal="center" vertical="center" wrapText="1"/>
    </xf>
    <xf numFmtId="2" fontId="22" fillId="3" borderId="1" xfId="2" applyNumberFormat="1" applyFont="1" applyFill="1" applyBorder="1" applyAlignment="1">
      <alignment horizontal="center" vertical="center" wrapText="1"/>
    </xf>
    <xf numFmtId="2" fontId="12" fillId="3" borderId="1" xfId="4" applyNumberFormat="1" applyFill="1" applyBorder="1" applyAlignment="1">
      <alignment horizontal="center" vertical="center" wrapText="1"/>
    </xf>
    <xf numFmtId="2" fontId="21" fillId="3" borderId="1" xfId="2" applyNumberFormat="1" applyFont="1" applyFill="1" applyBorder="1" applyAlignment="1">
      <alignment horizontal="center" vertical="center" wrapText="1"/>
    </xf>
    <xf numFmtId="14" fontId="22" fillId="3" borderId="1" xfId="2" applyNumberFormat="1" applyFont="1" applyFill="1" applyBorder="1" applyAlignment="1">
      <alignment horizontal="center" vertical="center" wrapText="1"/>
    </xf>
    <xf numFmtId="14" fontId="22" fillId="3" borderId="1" xfId="2" applyNumberFormat="1" applyFont="1" applyFill="1" applyBorder="1" applyAlignment="1">
      <alignment horizontal="center" vertical="center"/>
    </xf>
    <xf numFmtId="165" fontId="21" fillId="3" borderId="1" xfId="2" applyNumberFormat="1" applyFont="1" applyFill="1" applyBorder="1" applyAlignment="1">
      <alignment horizontal="center" vertical="center"/>
    </xf>
    <xf numFmtId="0" fontId="21" fillId="3" borderId="0" xfId="2" applyFont="1" applyFill="1" applyAlignment="1">
      <alignment vertical="center"/>
    </xf>
    <xf numFmtId="0" fontId="3" fillId="3" borderId="0" xfId="2" applyFont="1" applyFill="1" applyAlignment="1">
      <alignment horizontal="center" vertical="center"/>
    </xf>
    <xf numFmtId="14" fontId="21" fillId="3" borderId="1" xfId="2" applyNumberFormat="1" applyFont="1" applyFill="1" applyBorder="1" applyAlignment="1">
      <alignment horizontal="center" vertical="center" wrapText="1"/>
    </xf>
    <xf numFmtId="0" fontId="21" fillId="3" borderId="0" xfId="2" applyFont="1" applyFill="1" applyAlignment="1">
      <alignment vertical="center" wrapText="1"/>
    </xf>
    <xf numFmtId="164" fontId="21" fillId="3" borderId="1" xfId="2" applyNumberFormat="1" applyFont="1" applyFill="1" applyBorder="1" applyAlignment="1">
      <alignment horizontal="center" vertical="center" wrapText="1"/>
    </xf>
    <xf numFmtId="0" fontId="12" fillId="0" borderId="7" xfId="4" applyFill="1" applyBorder="1" applyAlignment="1">
      <alignment horizontal="center" vertical="center" wrapText="1"/>
    </xf>
    <xf numFmtId="2" fontId="4" fillId="5" borderId="8" xfId="2" applyNumberFormat="1" applyFont="1" applyFill="1" applyBorder="1" applyAlignment="1">
      <alignment horizontal="center" vertical="center"/>
    </xf>
    <xf numFmtId="2" fontId="4" fillId="5" borderId="9" xfId="2" applyNumberFormat="1" applyFont="1" applyFill="1" applyBorder="1" applyAlignment="1">
      <alignment horizontal="center" vertical="center"/>
    </xf>
    <xf numFmtId="0" fontId="30" fillId="0" borderId="1" xfId="4" applyFont="1" applyFill="1" applyBorder="1" applyAlignment="1">
      <alignment horizontal="center" vertical="center" wrapText="1"/>
    </xf>
    <xf numFmtId="0" fontId="31" fillId="6" borderId="1" xfId="1" applyFont="1" applyFill="1" applyBorder="1" applyAlignment="1">
      <alignment horizontal="center" vertical="center" wrapText="1"/>
    </xf>
    <xf numFmtId="0" fontId="32" fillId="6" borderId="1" xfId="1" applyFont="1" applyFill="1" applyBorder="1" applyAlignment="1">
      <alignment horizontal="center" vertical="center" wrapText="1"/>
    </xf>
    <xf numFmtId="2" fontId="31" fillId="6" borderId="1" xfId="1" applyNumberFormat="1" applyFont="1" applyFill="1" applyBorder="1" applyAlignment="1">
      <alignment horizontal="center" vertical="center" wrapText="1"/>
    </xf>
    <xf numFmtId="164" fontId="31" fillId="6" borderId="1" xfId="1" applyNumberFormat="1" applyFont="1" applyFill="1" applyBorder="1" applyAlignment="1">
      <alignment horizontal="center" vertical="center" wrapText="1"/>
    </xf>
    <xf numFmtId="1" fontId="31" fillId="6" borderId="1" xfId="1" applyNumberFormat="1" applyFont="1" applyFill="1" applyBorder="1" applyAlignment="1">
      <alignment horizontal="center" vertical="center" wrapText="1"/>
    </xf>
    <xf numFmtId="165" fontId="31" fillId="6" borderId="1" xfId="1" applyNumberFormat="1" applyFont="1" applyFill="1" applyBorder="1" applyAlignment="1">
      <alignment horizontal="center" vertical="center" wrapText="1"/>
    </xf>
    <xf numFmtId="0" fontId="31" fillId="6" borderId="2" xfId="1" applyFont="1" applyFill="1" applyBorder="1" applyAlignment="1">
      <alignment horizontal="center" vertical="center" wrapText="1"/>
    </xf>
    <xf numFmtId="0" fontId="33" fillId="0" borderId="0" xfId="0" applyFont="1"/>
    <xf numFmtId="0" fontId="31" fillId="0" borderId="1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left" vertical="center" wrapText="1"/>
    </xf>
    <xf numFmtId="0" fontId="32" fillId="0" borderId="1" xfId="2" applyFont="1" applyBorder="1" applyAlignment="1">
      <alignment horizontal="left" vertical="center" wrapText="1"/>
    </xf>
    <xf numFmtId="2" fontId="32" fillId="0" borderId="1" xfId="2" applyNumberFormat="1" applyFont="1" applyBorder="1" applyAlignment="1">
      <alignment horizontal="center" vertical="center" wrapText="1"/>
    </xf>
    <xf numFmtId="2" fontId="30" fillId="0" borderId="1" xfId="4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1" fontId="34" fillId="0" borderId="1" xfId="2" applyNumberFormat="1" applyFont="1" applyBorder="1" applyAlignment="1">
      <alignment horizontal="center" vertical="center"/>
    </xf>
    <xf numFmtId="14" fontId="32" fillId="0" borderId="1" xfId="2" applyNumberFormat="1" applyFont="1" applyBorder="1" applyAlignment="1">
      <alignment horizontal="center" vertical="center" wrapText="1"/>
    </xf>
    <xf numFmtId="14" fontId="31" fillId="0" borderId="1" xfId="2" applyNumberFormat="1" applyFont="1" applyBorder="1" applyAlignment="1">
      <alignment horizontal="center" vertical="center" wrapText="1"/>
    </xf>
    <xf numFmtId="1" fontId="31" fillId="0" borderId="1" xfId="2" applyNumberFormat="1" applyFont="1" applyBorder="1" applyAlignment="1">
      <alignment horizontal="center" vertical="center" wrapText="1"/>
    </xf>
    <xf numFmtId="165" fontId="31" fillId="0" borderId="1" xfId="2" applyNumberFormat="1" applyFont="1" applyBorder="1" applyAlignment="1">
      <alignment horizontal="center" vertical="center"/>
    </xf>
    <xf numFmtId="0" fontId="31" fillId="0" borderId="1" xfId="2" applyFont="1" applyBorder="1" applyAlignment="1">
      <alignment horizontal="center" vertical="center"/>
    </xf>
    <xf numFmtId="0" fontId="31" fillId="0" borderId="2" xfId="2" applyFont="1" applyBorder="1" applyAlignment="1">
      <alignment horizontal="left" vertical="center" wrapText="1"/>
    </xf>
    <xf numFmtId="2" fontId="30" fillId="0" borderId="1" xfId="4" applyNumberFormat="1" applyFont="1" applyFill="1" applyBorder="1" applyAlignment="1">
      <alignment horizontal="center" vertical="center" wrapText="1"/>
    </xf>
    <xf numFmtId="0" fontId="30" fillId="0" borderId="1" xfId="4" applyFont="1" applyBorder="1" applyAlignment="1">
      <alignment horizontal="center" vertical="center" wrapText="1"/>
    </xf>
    <xf numFmtId="14" fontId="31" fillId="0" borderId="1" xfId="2" applyNumberFormat="1" applyFont="1" applyBorder="1" applyAlignment="1">
      <alignment horizontal="center" vertical="center"/>
    </xf>
    <xf numFmtId="0" fontId="35" fillId="0" borderId="1" xfId="4" applyFont="1" applyBorder="1" applyAlignment="1">
      <alignment horizontal="center" vertical="center" wrapText="1"/>
    </xf>
    <xf numFmtId="166" fontId="32" fillId="0" borderId="1" xfId="2" applyNumberFormat="1" applyFont="1" applyBorder="1" applyAlignment="1">
      <alignment horizontal="center" vertical="center" wrapText="1"/>
    </xf>
    <xf numFmtId="0" fontId="35" fillId="0" borderId="1" xfId="4" applyFont="1" applyFill="1" applyBorder="1" applyAlignment="1">
      <alignment horizontal="center" vertical="center" wrapText="1"/>
    </xf>
    <xf numFmtId="0" fontId="31" fillId="8" borderId="1" xfId="2" applyFont="1" applyFill="1" applyBorder="1" applyAlignment="1">
      <alignment horizontal="center" vertical="center" wrapText="1"/>
    </xf>
    <xf numFmtId="0" fontId="36" fillId="8" borderId="1" xfId="2" applyFont="1" applyFill="1" applyBorder="1" applyAlignment="1">
      <alignment horizontal="left" vertical="center" wrapText="1"/>
    </xf>
    <xf numFmtId="0" fontId="36" fillId="8" borderId="1" xfId="2" applyFont="1" applyFill="1" applyBorder="1" applyAlignment="1">
      <alignment horizontal="center" vertical="center" wrapText="1"/>
    </xf>
    <xf numFmtId="0" fontId="32" fillId="8" borderId="1" xfId="2" applyFont="1" applyFill="1" applyBorder="1" applyAlignment="1">
      <alignment horizontal="left" vertical="center" wrapText="1"/>
    </xf>
    <xf numFmtId="2" fontId="32" fillId="8" borderId="1" xfId="2" applyNumberFormat="1" applyFont="1" applyFill="1" applyBorder="1" applyAlignment="1">
      <alignment horizontal="center" vertical="center" wrapText="1"/>
    </xf>
    <xf numFmtId="0" fontId="32" fillId="8" borderId="1" xfId="2" applyFont="1" applyFill="1" applyBorder="1" applyAlignment="1">
      <alignment horizontal="center" vertical="center" wrapText="1"/>
    </xf>
    <xf numFmtId="0" fontId="37" fillId="8" borderId="1" xfId="2" applyFont="1" applyFill="1" applyBorder="1" applyAlignment="1">
      <alignment horizontal="center" vertical="center" wrapText="1"/>
    </xf>
    <xf numFmtId="0" fontId="38" fillId="8" borderId="1" xfId="4" applyFont="1" applyFill="1" applyBorder="1" applyAlignment="1">
      <alignment horizontal="center" vertical="center" wrapText="1"/>
    </xf>
    <xf numFmtId="0" fontId="31" fillId="8" borderId="1" xfId="2" applyFont="1" applyFill="1" applyBorder="1" applyAlignment="1">
      <alignment horizontal="left" vertical="center" wrapText="1"/>
    </xf>
    <xf numFmtId="1" fontId="32" fillId="8" borderId="1" xfId="2" applyNumberFormat="1" applyFont="1" applyFill="1" applyBorder="1" applyAlignment="1">
      <alignment horizontal="center" vertical="center"/>
    </xf>
    <xf numFmtId="14" fontId="32" fillId="8" borderId="1" xfId="2" applyNumberFormat="1" applyFont="1" applyFill="1" applyBorder="1" applyAlignment="1">
      <alignment horizontal="center" vertical="center" wrapText="1"/>
    </xf>
    <xf numFmtId="14" fontId="32" fillId="8" borderId="1" xfId="2" applyNumberFormat="1" applyFont="1" applyFill="1" applyBorder="1" applyAlignment="1">
      <alignment horizontal="center" vertical="center"/>
    </xf>
    <xf numFmtId="1" fontId="31" fillId="8" borderId="1" xfId="2" applyNumberFormat="1" applyFont="1" applyFill="1" applyBorder="1" applyAlignment="1">
      <alignment horizontal="center" vertical="center" wrapText="1"/>
    </xf>
    <xf numFmtId="165" fontId="32" fillId="8" borderId="1" xfId="2" applyNumberFormat="1" applyFont="1" applyFill="1" applyBorder="1" applyAlignment="1">
      <alignment horizontal="center" vertical="center"/>
    </xf>
    <xf numFmtId="0" fontId="32" fillId="8" borderId="1" xfId="2" applyFont="1" applyFill="1" applyBorder="1" applyAlignment="1">
      <alignment horizontal="center" vertical="center"/>
    </xf>
    <xf numFmtId="0" fontId="32" fillId="8" borderId="2" xfId="2" applyFont="1" applyFill="1" applyBorder="1" applyAlignment="1">
      <alignment horizontal="left" vertical="center" wrapText="1"/>
    </xf>
    <xf numFmtId="2" fontId="30" fillId="8" borderId="1" xfId="4" applyNumberFormat="1" applyFont="1" applyFill="1" applyBorder="1" applyAlignment="1">
      <alignment horizontal="center" vertical="center" wrapText="1"/>
    </xf>
    <xf numFmtId="0" fontId="35" fillId="8" borderId="1" xfId="4" applyFont="1" applyFill="1" applyBorder="1" applyAlignment="1">
      <alignment horizontal="center" vertical="center" wrapText="1"/>
    </xf>
    <xf numFmtId="1" fontId="34" fillId="8" borderId="1" xfId="2" applyNumberFormat="1" applyFont="1" applyFill="1" applyBorder="1" applyAlignment="1">
      <alignment horizontal="center" vertical="center"/>
    </xf>
    <xf numFmtId="14" fontId="31" fillId="8" borderId="1" xfId="2" applyNumberFormat="1" applyFont="1" applyFill="1" applyBorder="1" applyAlignment="1">
      <alignment horizontal="center" vertical="center" wrapText="1"/>
    </xf>
    <xf numFmtId="165" fontId="31" fillId="8" borderId="1" xfId="2" applyNumberFormat="1" applyFont="1" applyFill="1" applyBorder="1" applyAlignment="1">
      <alignment horizontal="center" vertical="center"/>
    </xf>
    <xf numFmtId="0" fontId="31" fillId="8" borderId="1" xfId="2" applyFont="1" applyFill="1" applyBorder="1" applyAlignment="1">
      <alignment horizontal="center" vertical="center"/>
    </xf>
    <xf numFmtId="0" fontId="31" fillId="8" borderId="2" xfId="2" applyFont="1" applyFill="1" applyBorder="1" applyAlignment="1">
      <alignment horizontal="left" vertical="center" wrapText="1"/>
    </xf>
    <xf numFmtId="0" fontId="31" fillId="8" borderId="2" xfId="2" applyFont="1" applyFill="1" applyBorder="1" applyAlignment="1">
      <alignment horizontal="center" vertical="center" wrapText="1"/>
    </xf>
    <xf numFmtId="0" fontId="31" fillId="3" borderId="1" xfId="2" applyFont="1" applyFill="1" applyBorder="1" applyAlignment="1">
      <alignment horizontal="center" vertical="center" wrapText="1"/>
    </xf>
    <xf numFmtId="0" fontId="31" fillId="3" borderId="1" xfId="2" applyFont="1" applyFill="1" applyBorder="1" applyAlignment="1">
      <alignment horizontal="left" vertical="center" wrapText="1"/>
    </xf>
    <xf numFmtId="0" fontId="32" fillId="3" borderId="1" xfId="2" applyFont="1" applyFill="1" applyBorder="1" applyAlignment="1">
      <alignment horizontal="left" vertical="center" wrapText="1"/>
    </xf>
    <xf numFmtId="2" fontId="32" fillId="3" borderId="1" xfId="2" applyNumberFormat="1" applyFont="1" applyFill="1" applyBorder="1" applyAlignment="1">
      <alignment horizontal="center" vertical="center" wrapText="1"/>
    </xf>
    <xf numFmtId="2" fontId="30" fillId="3" borderId="1" xfId="4" applyNumberFormat="1" applyFont="1" applyFill="1" applyBorder="1" applyAlignment="1">
      <alignment horizontal="center" vertical="center" wrapText="1"/>
    </xf>
    <xf numFmtId="0" fontId="30" fillId="3" borderId="1" xfId="4" applyFont="1" applyFill="1" applyBorder="1" applyAlignment="1">
      <alignment horizontal="center" vertical="center" wrapText="1"/>
    </xf>
    <xf numFmtId="0" fontId="32" fillId="3" borderId="1" xfId="2" applyFont="1" applyFill="1" applyBorder="1" applyAlignment="1">
      <alignment horizontal="center" vertical="center" wrapText="1"/>
    </xf>
    <xf numFmtId="14" fontId="32" fillId="3" borderId="1" xfId="2" applyNumberFormat="1" applyFont="1" applyFill="1" applyBorder="1" applyAlignment="1">
      <alignment horizontal="center" vertical="center" wrapText="1"/>
    </xf>
    <xf numFmtId="14" fontId="31" fillId="3" borderId="1" xfId="2" applyNumberFormat="1" applyFont="1" applyFill="1" applyBorder="1" applyAlignment="1">
      <alignment horizontal="center" vertical="center" wrapText="1"/>
    </xf>
    <xf numFmtId="0" fontId="31" fillId="3" borderId="1" xfId="2" applyFont="1" applyFill="1" applyBorder="1" applyAlignment="1">
      <alignment horizontal="center" vertical="center"/>
    </xf>
    <xf numFmtId="0" fontId="31" fillId="3" borderId="2" xfId="2" applyFont="1" applyFill="1" applyBorder="1" applyAlignment="1">
      <alignment horizontal="center" vertical="center" wrapText="1"/>
    </xf>
    <xf numFmtId="2" fontId="31" fillId="0" borderId="1" xfId="2" applyNumberFormat="1" applyFont="1" applyBorder="1" applyAlignment="1">
      <alignment horizontal="center" vertical="center" wrapText="1"/>
    </xf>
    <xf numFmtId="0" fontId="31" fillId="0" borderId="2" xfId="2" applyFont="1" applyBorder="1" applyAlignment="1">
      <alignment vertical="center" wrapText="1"/>
    </xf>
    <xf numFmtId="2" fontId="12" fillId="0" borderId="1" xfId="4" applyNumberFormat="1" applyFill="1" applyBorder="1" applyAlignment="1">
      <alignment vertical="center" wrapText="1"/>
    </xf>
    <xf numFmtId="0" fontId="12" fillId="0" borderId="0" xfId="4" applyAlignment="1">
      <alignment vertical="center" wrapText="1"/>
    </xf>
    <xf numFmtId="2" fontId="22" fillId="5" borderId="8" xfId="2" applyNumberFormat="1" applyFont="1" applyFill="1" applyBorder="1" applyAlignment="1">
      <alignment horizontal="center" vertical="center" wrapText="1"/>
    </xf>
    <xf numFmtId="2" fontId="22" fillId="5" borderId="9" xfId="2" applyNumberFormat="1" applyFont="1" applyFill="1" applyBorder="1" applyAlignment="1">
      <alignment horizontal="center" vertical="center" wrapText="1"/>
    </xf>
    <xf numFmtId="0" fontId="3" fillId="7" borderId="9" xfId="2" applyFont="1" applyFill="1" applyBorder="1" applyAlignment="1">
      <alignment horizontal="center" vertical="center" wrapText="1"/>
    </xf>
    <xf numFmtId="2" fontId="4" fillId="5" borderId="12" xfId="2" applyNumberFormat="1" applyFont="1" applyFill="1" applyBorder="1" applyAlignment="1">
      <alignment horizontal="center" vertical="center"/>
    </xf>
    <xf numFmtId="0" fontId="3" fillId="6" borderId="12" xfId="2" applyFont="1" applyFill="1" applyBorder="1" applyAlignment="1">
      <alignment horizontal="center" vertical="center" wrapText="1"/>
    </xf>
    <xf numFmtId="2" fontId="22" fillId="5" borderId="11" xfId="2" applyNumberFormat="1" applyFont="1" applyFill="1" applyBorder="1" applyAlignment="1">
      <alignment horizontal="center" vertical="center" wrapText="1"/>
    </xf>
    <xf numFmtId="165" fontId="21" fillId="0" borderId="1" xfId="2" applyNumberFormat="1" applyFont="1" applyBorder="1" applyAlignment="1">
      <alignment horizontal="center" vertical="center" wrapText="1"/>
    </xf>
    <xf numFmtId="0" fontId="12" fillId="0" borderId="0" xfId="4" applyAlignment="1">
      <alignment vertical="center"/>
    </xf>
    <xf numFmtId="49" fontId="12" fillId="3" borderId="1" xfId="4" applyNumberFormat="1" applyFill="1" applyBorder="1" applyAlignment="1">
      <alignment horizontal="center" vertical="center" wrapText="1"/>
    </xf>
    <xf numFmtId="2" fontId="22" fillId="8" borderId="11" xfId="2" applyNumberFormat="1" applyFont="1" applyFill="1" applyBorder="1" applyAlignment="1">
      <alignment horizontal="center" vertical="center" wrapText="1"/>
    </xf>
    <xf numFmtId="2" fontId="22" fillId="8" borderId="9" xfId="2" applyNumberFormat="1" applyFont="1" applyFill="1" applyBorder="1" applyAlignment="1">
      <alignment horizontal="center" vertical="center" wrapText="1"/>
    </xf>
    <xf numFmtId="2" fontId="22" fillId="8" borderId="8" xfId="2" applyNumberFormat="1" applyFont="1" applyFill="1" applyBorder="1" applyAlignment="1">
      <alignment horizontal="center" vertical="center" wrapText="1"/>
    </xf>
    <xf numFmtId="2" fontId="22" fillId="3" borderId="11" xfId="2" applyNumberFormat="1" applyFont="1" applyFill="1" applyBorder="1" applyAlignment="1">
      <alignment horizontal="center" vertical="center" wrapText="1"/>
    </xf>
    <xf numFmtId="2" fontId="22" fillId="3" borderId="9" xfId="2" applyNumberFormat="1" applyFont="1" applyFill="1" applyBorder="1" applyAlignment="1">
      <alignment horizontal="center" vertical="center" wrapText="1"/>
    </xf>
    <xf numFmtId="2" fontId="22" fillId="3" borderId="8" xfId="2" applyNumberFormat="1" applyFont="1" applyFill="1" applyBorder="1" applyAlignment="1">
      <alignment horizontal="center" vertical="center" wrapText="1"/>
    </xf>
    <xf numFmtId="2" fontId="39" fillId="8" borderId="1" xfId="4" applyNumberFormat="1" applyFont="1" applyFill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2" fontId="12" fillId="0" borderId="12" xfId="4" applyNumberFormat="1" applyFill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49" fontId="12" fillId="8" borderId="1" xfId="4" applyNumberFormat="1" applyFill="1" applyBorder="1" applyAlignment="1">
      <alignment horizontal="center" vertical="center" wrapText="1"/>
    </xf>
    <xf numFmtId="0" fontId="12" fillId="3" borderId="0" xfId="4" applyFill="1" applyAlignment="1">
      <alignment horizontal="center" vertical="center" wrapText="1"/>
    </xf>
    <xf numFmtId="14" fontId="21" fillId="3" borderId="1" xfId="2" applyNumberFormat="1" applyFont="1" applyFill="1" applyBorder="1" applyAlignment="1">
      <alignment horizontal="center" vertical="center"/>
    </xf>
    <xf numFmtId="0" fontId="12" fillId="3" borderId="0" xfId="4" applyFill="1" applyAlignment="1">
      <alignment horizontal="center" vertical="top" wrapText="1"/>
    </xf>
    <xf numFmtId="0" fontId="12" fillId="0" borderId="0" xfId="4" applyAlignment="1">
      <alignment horizontal="center" vertical="center"/>
    </xf>
    <xf numFmtId="165" fontId="21" fillId="3" borderId="1" xfId="2" applyNumberFormat="1" applyFont="1" applyFill="1" applyBorder="1" applyAlignment="1">
      <alignment horizontal="center" vertical="center" wrapText="1"/>
    </xf>
    <xf numFmtId="0" fontId="21" fillId="8" borderId="0" xfId="2" applyFont="1" applyFill="1" applyAlignment="1">
      <alignment vertical="center"/>
    </xf>
    <xf numFmtId="0" fontId="3" fillId="8" borderId="0" xfId="2" applyFont="1" applyFill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 wrapText="1"/>
    </xf>
    <xf numFmtId="2" fontId="12" fillId="8" borderId="0" xfId="4" applyNumberFormat="1" applyFill="1" applyBorder="1" applyAlignment="1">
      <alignment horizontal="center" vertical="center" wrapText="1"/>
    </xf>
    <xf numFmtId="2" fontId="12" fillId="9" borderId="1" xfId="4" applyNumberFormat="1" applyFill="1" applyBorder="1" applyAlignment="1">
      <alignment horizontal="center" vertical="center" wrapText="1"/>
    </xf>
    <xf numFmtId="165" fontId="21" fillId="8" borderId="1" xfId="2" applyNumberFormat="1" applyFont="1" applyFill="1" applyBorder="1" applyAlignment="1">
      <alignment horizontal="center" vertical="center" wrapText="1"/>
    </xf>
    <xf numFmtId="14" fontId="21" fillId="10" borderId="1" xfId="2" applyNumberFormat="1" applyFont="1" applyFill="1" applyBorder="1" applyAlignment="1">
      <alignment horizontal="center" vertical="center" wrapText="1"/>
    </xf>
    <xf numFmtId="165" fontId="21" fillId="10" borderId="1" xfId="2" applyNumberFormat="1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 wrapText="1"/>
    </xf>
    <xf numFmtId="2" fontId="12" fillId="3" borderId="12" xfId="4" applyNumberFormat="1" applyFill="1" applyBorder="1" applyAlignment="1">
      <alignment horizontal="center" vertical="center" wrapText="1"/>
    </xf>
    <xf numFmtId="0" fontId="21" fillId="3" borderId="12" xfId="2" applyFont="1" applyFill="1" applyBorder="1" applyAlignment="1">
      <alignment horizontal="center" vertical="center" wrapText="1"/>
    </xf>
    <xf numFmtId="0" fontId="21" fillId="10" borderId="1" xfId="2" applyFont="1" applyFill="1" applyBorder="1" applyAlignment="1">
      <alignment horizontal="center" vertical="center" wrapText="1"/>
    </xf>
    <xf numFmtId="2" fontId="12" fillId="10" borderId="1" xfId="4" applyNumberFormat="1" applyFill="1" applyBorder="1" applyAlignment="1">
      <alignment horizontal="center" vertical="center" wrapText="1"/>
    </xf>
    <xf numFmtId="165" fontId="22" fillId="3" borderId="1" xfId="2" applyNumberFormat="1" applyFont="1" applyFill="1" applyBorder="1" applyAlignment="1">
      <alignment horizontal="center" vertical="center"/>
    </xf>
    <xf numFmtId="0" fontId="22" fillId="11" borderId="1" xfId="2" applyFont="1" applyFill="1" applyBorder="1" applyAlignment="1">
      <alignment horizontal="center" vertical="center" wrapText="1"/>
    </xf>
    <xf numFmtId="0" fontId="21" fillId="11" borderId="1" xfId="2" applyFont="1" applyFill="1" applyBorder="1" applyAlignment="1">
      <alignment horizontal="center" vertical="center" wrapText="1"/>
    </xf>
    <xf numFmtId="2" fontId="12" fillId="11" borderId="1" xfId="4" applyNumberFormat="1" applyFill="1" applyBorder="1" applyAlignment="1">
      <alignment horizontal="center" vertical="center" wrapText="1"/>
    </xf>
    <xf numFmtId="14" fontId="22" fillId="11" borderId="1" xfId="2" applyNumberFormat="1" applyFont="1" applyFill="1" applyBorder="1" applyAlignment="1">
      <alignment horizontal="center" vertical="center" wrapText="1"/>
    </xf>
    <xf numFmtId="14" fontId="22" fillId="11" borderId="1" xfId="2" applyNumberFormat="1" applyFont="1" applyFill="1" applyBorder="1" applyAlignment="1">
      <alignment horizontal="center" vertical="center"/>
    </xf>
    <xf numFmtId="165" fontId="21" fillId="11" borderId="1" xfId="2" applyNumberFormat="1" applyFont="1" applyFill="1" applyBorder="1" applyAlignment="1">
      <alignment horizontal="center" vertical="center"/>
    </xf>
    <xf numFmtId="2" fontId="12" fillId="11" borderId="0" xfId="4" applyNumberFormat="1" applyFill="1" applyBorder="1" applyAlignment="1">
      <alignment horizontal="center" vertical="center" wrapText="1"/>
    </xf>
    <xf numFmtId="14" fontId="21" fillId="11" borderId="1" xfId="2" applyNumberFormat="1" applyFont="1" applyFill="1" applyBorder="1" applyAlignment="1">
      <alignment horizontal="center" vertical="center" wrapText="1"/>
    </xf>
    <xf numFmtId="165" fontId="21" fillId="11" borderId="1" xfId="2" applyNumberFormat="1" applyFont="1" applyFill="1" applyBorder="1" applyAlignment="1">
      <alignment horizontal="center" vertical="center" wrapText="1"/>
    </xf>
    <xf numFmtId="2" fontId="39" fillId="11" borderId="1" xfId="4" applyNumberFormat="1" applyFont="1" applyFill="1" applyBorder="1" applyAlignment="1">
      <alignment horizontal="center" vertical="center" wrapText="1"/>
    </xf>
    <xf numFmtId="165" fontId="22" fillId="11" borderId="1" xfId="2" applyNumberFormat="1" applyFont="1" applyFill="1" applyBorder="1" applyAlignment="1">
      <alignment horizontal="center" vertical="center"/>
    </xf>
    <xf numFmtId="0" fontId="21" fillId="8" borderId="9" xfId="2" applyFont="1" applyFill="1" applyBorder="1" applyAlignment="1">
      <alignment horizontal="center" vertical="center" wrapText="1"/>
    </xf>
    <xf numFmtId="2" fontId="12" fillId="8" borderId="12" xfId="4" applyNumberFormat="1" applyFill="1" applyBorder="1" applyAlignment="1">
      <alignment horizontal="center" vertical="center" wrapText="1"/>
    </xf>
    <xf numFmtId="0" fontId="21" fillId="8" borderId="12" xfId="2" applyFont="1" applyFill="1" applyBorder="1" applyAlignment="1">
      <alignment horizontal="center" vertical="center" wrapText="1"/>
    </xf>
    <xf numFmtId="14" fontId="21" fillId="11" borderId="1" xfId="2" applyNumberFormat="1" applyFont="1" applyFill="1" applyBorder="1" applyAlignment="1">
      <alignment horizontal="center" vertical="center"/>
    </xf>
    <xf numFmtId="14" fontId="22" fillId="10" borderId="1" xfId="2" applyNumberFormat="1" applyFont="1" applyFill="1" applyBorder="1" applyAlignment="1">
      <alignment horizontal="center" vertical="center" wrapText="1"/>
    </xf>
    <xf numFmtId="0" fontId="26" fillId="10" borderId="1" xfId="2" applyFont="1" applyFill="1" applyBorder="1" applyAlignment="1">
      <alignment horizontal="center" vertical="center" wrapText="1"/>
    </xf>
    <xf numFmtId="49" fontId="12" fillId="10" borderId="1" xfId="4" applyNumberFormat="1" applyFill="1" applyBorder="1" applyAlignment="1">
      <alignment horizontal="center" vertical="center" wrapText="1"/>
    </xf>
    <xf numFmtId="165" fontId="21" fillId="10" borderId="1" xfId="2" applyNumberFormat="1" applyFont="1" applyFill="1" applyBorder="1" applyAlignment="1">
      <alignment horizontal="center" vertical="center" wrapText="1"/>
    </xf>
    <xf numFmtId="165" fontId="22" fillId="10" borderId="1" xfId="2" applyNumberFormat="1" applyFont="1" applyFill="1" applyBorder="1" applyAlignment="1">
      <alignment horizontal="center" vertical="center"/>
    </xf>
    <xf numFmtId="0" fontId="21" fillId="12" borderId="1" xfId="2" applyFont="1" applyFill="1" applyBorder="1" applyAlignment="1">
      <alignment horizontal="center" vertical="center" wrapText="1"/>
    </xf>
    <xf numFmtId="2" fontId="12" fillId="12" borderId="1" xfId="4" applyNumberFormat="1" applyFill="1" applyBorder="1" applyAlignment="1">
      <alignment horizontal="center" vertical="center" wrapText="1"/>
    </xf>
    <xf numFmtId="14" fontId="21" fillId="12" borderId="1" xfId="2" applyNumberFormat="1" applyFont="1" applyFill="1" applyBorder="1" applyAlignment="1">
      <alignment horizontal="center" vertical="center" wrapText="1"/>
    </xf>
    <xf numFmtId="165" fontId="21" fillId="12" borderId="1" xfId="2" applyNumberFormat="1" applyFont="1" applyFill="1" applyBorder="1" applyAlignment="1">
      <alignment horizontal="center" vertical="center"/>
    </xf>
    <xf numFmtId="167" fontId="6" fillId="6" borderId="0" xfId="2" applyNumberFormat="1" applyFont="1" applyFill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</cellXfs>
  <cellStyles count="5">
    <cellStyle name="60% — акцент1" xfId="1" builtinId="32"/>
    <cellStyle name="Гиперссылка" xfId="4" builtinId="8"/>
    <cellStyle name="Гиперссылка 2" xfId="3" xr:uid="{00000000-0005-0000-0000-000002000000}"/>
    <cellStyle name="Обычный" xfId="0" builtinId="0"/>
    <cellStyle name="Обычный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4o4MWYiof70fGutBp_-tFMg3wvcPTIjp/view?usp=sharing" TargetMode="External"/><Relationship Id="rId299" Type="http://schemas.openxmlformats.org/officeDocument/2006/relationships/hyperlink" Target="https://drive.google.com/file/d/1T-vYqrzab3v7pVq_ubgV4Pjxywu9HxEN/view?usp=sharing" TargetMode="External"/><Relationship Id="rId21" Type="http://schemas.openxmlformats.org/officeDocument/2006/relationships/hyperlink" Target="https://drive.google.com/file/d/1iVYeUVuMBdEFDgbaulcqls-iIL-J3Cxf/view?usp=sharing" TargetMode="External"/><Relationship Id="rId63" Type="http://schemas.openxmlformats.org/officeDocument/2006/relationships/hyperlink" Target="https://drive.google.com/file/d/1NCKiA7LDmgJ0aeNZ9jSQwIBgGRX98MOD/view?usp=sharing" TargetMode="External"/><Relationship Id="rId159" Type="http://schemas.openxmlformats.org/officeDocument/2006/relationships/hyperlink" Target="https://drive.google.com/file/d/1UT_T9o6NcYOsgmxxjUWUl8HHuUJIkVVJ/view?usp=sharing" TargetMode="External"/><Relationship Id="rId324" Type="http://schemas.openxmlformats.org/officeDocument/2006/relationships/hyperlink" Target="https://drive.google.com/file/d/1JIV6FmWqBqCxB6he2Rmb-noHR2RdHH8i/view?usp=sharing" TargetMode="External"/><Relationship Id="rId366" Type="http://schemas.openxmlformats.org/officeDocument/2006/relationships/hyperlink" Target="https://drive.google.com/file/d/18k2To8PkKyP4vcQxhBpvFJJ0aMYgdU8Z/view?usp=sharing" TargetMode="External"/><Relationship Id="rId170" Type="http://schemas.openxmlformats.org/officeDocument/2006/relationships/hyperlink" Target="https://drive.google.com/file/d/1RSwsyVkKXKeKb_E7_vEzELjeBiPrCxsP/view?usp=sharing" TargetMode="External"/><Relationship Id="rId226" Type="http://schemas.openxmlformats.org/officeDocument/2006/relationships/hyperlink" Target="https://drive.google.com/file/d/1p2Jp-yAFQiT2FEYJMTMAJi6K_5iEjYBZ/view?usp=sharing" TargetMode="External"/><Relationship Id="rId433" Type="http://schemas.openxmlformats.org/officeDocument/2006/relationships/hyperlink" Target="https://drive.google.com/file/d/1fHgOObKWqyqMuG4QDNkNwcIOmqNPjatV/view?usp=sharing" TargetMode="External"/><Relationship Id="rId268" Type="http://schemas.openxmlformats.org/officeDocument/2006/relationships/hyperlink" Target="https://drive.google.com/file/d/1ZZ7mFlJ_NnOcy3ybd4UIEKi1-c0ZMesk/view?usp=sharing" TargetMode="External"/><Relationship Id="rId475" Type="http://schemas.openxmlformats.org/officeDocument/2006/relationships/hyperlink" Target="https://drive.google.com/file/d/1hJGV6J2unavRi0CB6GSL414cT-TXTSDf/view?usp=drive_link" TargetMode="External"/><Relationship Id="rId32" Type="http://schemas.openxmlformats.org/officeDocument/2006/relationships/hyperlink" Target="https://drive.google.com/file/d/1JVAWAbVsslZri7WX5lJLG2Lm5olrqxNH/view?usp=sharing" TargetMode="External"/><Relationship Id="rId74" Type="http://schemas.openxmlformats.org/officeDocument/2006/relationships/hyperlink" Target="https://drive.google.com/file/d/1bT_aXqjGDV5Vzm5rIiuUL77VPqWgFbLg/view?usp=sharing" TargetMode="External"/><Relationship Id="rId128" Type="http://schemas.openxmlformats.org/officeDocument/2006/relationships/hyperlink" Target="https://drive.google.com/file/d/1FvD3-EpevAwHHJim4J6Jfgg8gHP6sppH/view?usp=sharing" TargetMode="External"/><Relationship Id="rId335" Type="http://schemas.openxmlformats.org/officeDocument/2006/relationships/hyperlink" Target="https://drive.google.com/file/d/1F3fuWVQUof88EJ6mY4bHCyg4bgFfocTj/view?usp=sharing" TargetMode="External"/><Relationship Id="rId377" Type="http://schemas.openxmlformats.org/officeDocument/2006/relationships/hyperlink" Target="https://drive.google.com/file/d/1z62BIgzNolImZkKhWNUPkCJBV2pb6JEN/view?usp=sharing" TargetMode="External"/><Relationship Id="rId500" Type="http://schemas.openxmlformats.org/officeDocument/2006/relationships/hyperlink" Target="https://drive.google.com/file/d/1xEhfMWwxdjm-d961KcJ8Z7LDnmp1QMWB/view?usp=drive_link" TargetMode="External"/><Relationship Id="rId5" Type="http://schemas.openxmlformats.org/officeDocument/2006/relationships/hyperlink" Target="https://drive.google.com/file/d/19y8moxAwYjjAIDKpjZmFQOLzi-s0xGL9/view?usp=sharing" TargetMode="External"/><Relationship Id="rId181" Type="http://schemas.openxmlformats.org/officeDocument/2006/relationships/hyperlink" Target="https://drive.google.com/file/d/16UyvM9mbbHBI9y6GB_f0XOQJogcGKTmo/view?usp=sharing" TargetMode="External"/><Relationship Id="rId237" Type="http://schemas.openxmlformats.org/officeDocument/2006/relationships/hyperlink" Target="https://drive.google.com/file/d/1-xwg3Xt3xYui3ZeNwX_3Fr0eSTzFGsQg/view?usp=sharing" TargetMode="External"/><Relationship Id="rId402" Type="http://schemas.openxmlformats.org/officeDocument/2006/relationships/hyperlink" Target="https://drive.google.com/file/d/1mJi2s5XhyuNxQTXoY9mBcrBOlNw7Gm19/view?usp=sharing" TargetMode="External"/><Relationship Id="rId279" Type="http://schemas.openxmlformats.org/officeDocument/2006/relationships/hyperlink" Target="https://drive.google.com/file/d/1xQdV8wheedByX2DnnsXdXdY1bwo3LT_5/view?usp=sharing" TargetMode="External"/><Relationship Id="rId444" Type="http://schemas.openxmlformats.org/officeDocument/2006/relationships/hyperlink" Target="https://drive.google.com/file/d/1WsCjP_8gPu2D_c_YplCkLFdXP7chLNcp/view?usp=sharing" TargetMode="External"/><Relationship Id="rId486" Type="http://schemas.openxmlformats.org/officeDocument/2006/relationships/hyperlink" Target="https://drive.google.com/file/d/1bOgvc5RyEmIN7aPc01MuMGtfSRq7NtJX/view?usp=drive_link" TargetMode="External"/><Relationship Id="rId43" Type="http://schemas.openxmlformats.org/officeDocument/2006/relationships/hyperlink" Target="https://drive.google.com/file/d/1-o34exPl-VzMv0HvZPk-yrm4u2S6NN1W/view?usp=sharing" TargetMode="External"/><Relationship Id="rId139" Type="http://schemas.openxmlformats.org/officeDocument/2006/relationships/hyperlink" Target="https://drive.google.com/file/d/1AZKGwkgflJG1kd9ecfkXZRSGZApJ1VyN/view?usp=sharing" TargetMode="External"/><Relationship Id="rId290" Type="http://schemas.openxmlformats.org/officeDocument/2006/relationships/hyperlink" Target="https://drive.google.com/file/d/1GlPYgqF2GdUoA5pP8mXlt5QnFsrvBFMC/view?usp=sharing" TargetMode="External"/><Relationship Id="rId304" Type="http://schemas.openxmlformats.org/officeDocument/2006/relationships/hyperlink" Target="https://drive.google.com/file/d/1rI9OWL0XNdWQ7W-ZVyWC5ZakZATnbg9c/view?usp=sharing" TargetMode="External"/><Relationship Id="rId346" Type="http://schemas.openxmlformats.org/officeDocument/2006/relationships/hyperlink" Target="https://drive.google.com/file/d/12HTBPqth9gMfVh0IW1dXuP7O8o6SIRjn/view?usp=sharing" TargetMode="External"/><Relationship Id="rId388" Type="http://schemas.openxmlformats.org/officeDocument/2006/relationships/hyperlink" Target="https://drive.google.com/file/d/1HHd8D4CR5iXEqv1YgAsGrZa6oHCGKsD6/view?usp=sharing" TargetMode="External"/><Relationship Id="rId85" Type="http://schemas.openxmlformats.org/officeDocument/2006/relationships/hyperlink" Target="https://drive.google.com/file/d/1qG7TGE264QYDtZ2ZTI_sRMQUUmhH3uq0/view?usp=sharing" TargetMode="External"/><Relationship Id="rId150" Type="http://schemas.openxmlformats.org/officeDocument/2006/relationships/hyperlink" Target="https://drive.google.com/file/d/1K_4nV7V03LsqUsy9-WQdHzGxmL94FGPs/view?usp=sharing" TargetMode="External"/><Relationship Id="rId192" Type="http://schemas.openxmlformats.org/officeDocument/2006/relationships/hyperlink" Target="https://drive.google.com/file/d/1tBdQ2we7l3fF690LtX49R4FOyS17uNS5/view?usp=sharing" TargetMode="External"/><Relationship Id="rId206" Type="http://schemas.openxmlformats.org/officeDocument/2006/relationships/hyperlink" Target="https://drive.google.com/file/d/1V62Veh_gV8vAzrGdF-EE9ELCi4GIOAu5/view?usp=sharing" TargetMode="External"/><Relationship Id="rId413" Type="http://schemas.openxmlformats.org/officeDocument/2006/relationships/hyperlink" Target="https://drive.google.com/file/d/1FB5iwk9ZKYyCYerVSX0chLv0vZ6ENjTv/view?usp=sharing" TargetMode="External"/><Relationship Id="rId248" Type="http://schemas.openxmlformats.org/officeDocument/2006/relationships/hyperlink" Target="https://drive.google.com/file/d/13wh0p4QbIUuzycLNXRpOiFAwbGZuEYe2/view?usp=sharing" TargetMode="External"/><Relationship Id="rId455" Type="http://schemas.openxmlformats.org/officeDocument/2006/relationships/hyperlink" Target="https://drive.google.com/file/d/1JFrdEN1bGUD7ez5fsCf-_2C687KW9Ucc/view?usp=drive_link" TargetMode="External"/><Relationship Id="rId497" Type="http://schemas.openxmlformats.org/officeDocument/2006/relationships/hyperlink" Target="https://drive.google.com/file/d/1fvMRnxiqmVYrpbYxPmmsAmDYn5JGwuH3/view?usp=drive_link" TargetMode="External"/><Relationship Id="rId12" Type="http://schemas.openxmlformats.org/officeDocument/2006/relationships/hyperlink" Target="https://drive.google.com/file/d/1dcjg4eaC7cp9ORx_RwFgyYkPsUh-3Guv/view?usp=sharing" TargetMode="External"/><Relationship Id="rId108" Type="http://schemas.openxmlformats.org/officeDocument/2006/relationships/hyperlink" Target="https://drive.google.com/file/d/1LOb02igrXa6dxGN3AmZWWcc_HLgdr5Xe/view?usp=sharing" TargetMode="External"/><Relationship Id="rId315" Type="http://schemas.openxmlformats.org/officeDocument/2006/relationships/hyperlink" Target="https://drive.google.com/file/d/1J_4lFav9XmDjpLhrbVYOWuB-H3mk9v1h/view?usp=sharing" TargetMode="External"/><Relationship Id="rId357" Type="http://schemas.openxmlformats.org/officeDocument/2006/relationships/hyperlink" Target="https://drive.google.com/file/d/1ZBPOVmf0FjKcVPcpH2s5wRTAd-1K338o/view?usp=sharing" TargetMode="External"/><Relationship Id="rId54" Type="http://schemas.openxmlformats.org/officeDocument/2006/relationships/hyperlink" Target="https://drive.google.com/file/d/1hIVye2VEbXa_TtxrtOidBy_nvTLCGS7_/view?usp=sharing" TargetMode="External"/><Relationship Id="rId96" Type="http://schemas.openxmlformats.org/officeDocument/2006/relationships/hyperlink" Target="https://drive.google.com/file/d/1Gbe8qHp3_ahB27HlV3Khasd9pJsyv3Rb/view?usp=sharing" TargetMode="External"/><Relationship Id="rId161" Type="http://schemas.openxmlformats.org/officeDocument/2006/relationships/hyperlink" Target="https://drive.google.com/file/d/12_7NNi7ZHBhEoJL9mNCl6uia3w--w4_K/view?usp=sharing" TargetMode="External"/><Relationship Id="rId217" Type="http://schemas.openxmlformats.org/officeDocument/2006/relationships/hyperlink" Target="https://drive.google.com/file/d/1vCmsTQhecUmhlspu1_cpbkasKt5whAub/view?usp=sharing" TargetMode="External"/><Relationship Id="rId399" Type="http://schemas.openxmlformats.org/officeDocument/2006/relationships/hyperlink" Target="https://drive.google.com/file/d/1F2B1mrZce-LgO4DGIPeH6UAxAP4EKpmu/view?usp=sharing" TargetMode="External"/><Relationship Id="rId259" Type="http://schemas.openxmlformats.org/officeDocument/2006/relationships/hyperlink" Target="https://drive.google.com/file/d/1_5UO6s3MQszGxmOWyDbUHgyvVxqf41Pm/view?usp=sharing" TargetMode="External"/><Relationship Id="rId424" Type="http://schemas.openxmlformats.org/officeDocument/2006/relationships/hyperlink" Target="https://drive.google.com/file/d/1_88xHYFxumRvPngTmMY7AkpoxQesR_fs/view?usp=sharing" TargetMode="External"/><Relationship Id="rId466" Type="http://schemas.openxmlformats.org/officeDocument/2006/relationships/hyperlink" Target="https://drive.google.com/file/d/1gMvDSXQwKfjERKEaNrX46JhkT5fbmFov/view?usp=drive_link" TargetMode="External"/><Relationship Id="rId23" Type="http://schemas.openxmlformats.org/officeDocument/2006/relationships/hyperlink" Target="https://drive.google.com/file/d/1aQ3Ih1nlQqAq67Pg4d4BegCKKzCaPEcr/view?usp=sharing" TargetMode="External"/><Relationship Id="rId119" Type="http://schemas.openxmlformats.org/officeDocument/2006/relationships/hyperlink" Target="https://drive.google.com/file/d/1hRNKvK4XNSHjsbAoG8Y_sfyvgQm_6qbc/view?usp=sharing" TargetMode="External"/><Relationship Id="rId270" Type="http://schemas.openxmlformats.org/officeDocument/2006/relationships/hyperlink" Target="https://drive.google.com/file/d/1f_ZbQlA5k5a7pB09dDpuWmUglFkiEmU8/view?usp=sharing" TargetMode="External"/><Relationship Id="rId326" Type="http://schemas.openxmlformats.org/officeDocument/2006/relationships/hyperlink" Target="https://drive.google.com/file/d/1yK77Mmagzbu4wACr0oxZ6WMknuMv4PxB/view?usp=sharing" TargetMode="External"/><Relationship Id="rId65" Type="http://schemas.openxmlformats.org/officeDocument/2006/relationships/hyperlink" Target="https://drive.google.com/file/d/1mJqTtIgGSk3GGDoOOTFErKMYahyWezlI/view?usp=sharing" TargetMode="External"/><Relationship Id="rId130" Type="http://schemas.openxmlformats.org/officeDocument/2006/relationships/hyperlink" Target="https://drive.google.com/file/d/1gGWenTUzUecbouMPhTuF24zTLTc3GHk0/view?usp=sharing" TargetMode="External"/><Relationship Id="rId368" Type="http://schemas.openxmlformats.org/officeDocument/2006/relationships/hyperlink" Target="https://drive.google.com/file/d/1L_MUbc90tN3NcOb3ZejSBFCKLofm6ZA4/view?usp=sharing" TargetMode="External"/><Relationship Id="rId172" Type="http://schemas.openxmlformats.org/officeDocument/2006/relationships/hyperlink" Target="https://drive.google.com/file/d/158Ult__TRGqJnmxAuSpdOviDDcpPvQXB/view?usp=sharing" TargetMode="External"/><Relationship Id="rId228" Type="http://schemas.openxmlformats.org/officeDocument/2006/relationships/hyperlink" Target="https://drive.google.com/file/d/1OZ3XHq9VDrphm7-y1TRnP7FZhZCsUNRV/view?usp=sharing" TargetMode="External"/><Relationship Id="rId435" Type="http://schemas.openxmlformats.org/officeDocument/2006/relationships/hyperlink" Target="https://drive.google.com/file/d/1qAZPDt9qMB-ay3TIHiVKetA8jJ4W1urt/view?usp=sharing" TargetMode="External"/><Relationship Id="rId477" Type="http://schemas.openxmlformats.org/officeDocument/2006/relationships/hyperlink" Target="https://drive.google.com/file/d/185APYx9S0OKIfVPmNcq4UQZLS0NigcYk/view?usp=drive_link" TargetMode="External"/><Relationship Id="rId281" Type="http://schemas.openxmlformats.org/officeDocument/2006/relationships/hyperlink" Target="https://drive.google.com/file/d/1HoYbPK2posmfthDew_7yc0bxB6Ge_tfZ/view?usp=sharing" TargetMode="External"/><Relationship Id="rId337" Type="http://schemas.openxmlformats.org/officeDocument/2006/relationships/hyperlink" Target="https://drive.google.com/file/d/1Gk0k8o4mcdv22oc_ZQKqGZoiB4LgJrOp/view?usp=sharing" TargetMode="External"/><Relationship Id="rId502" Type="http://schemas.openxmlformats.org/officeDocument/2006/relationships/hyperlink" Target="https://drive.google.com/file/d/1WDJSnZkexOZ9RAIXTE6KJwMjmK47mGRS/view?usp=drive_link" TargetMode="External"/><Relationship Id="rId34" Type="http://schemas.openxmlformats.org/officeDocument/2006/relationships/hyperlink" Target="https://drive.google.com/file/d/1Ipr9Qxw3w79ghYbw_tviMdLPHd111qPY/view?usp=sharing" TargetMode="External"/><Relationship Id="rId76" Type="http://schemas.openxmlformats.org/officeDocument/2006/relationships/hyperlink" Target="https://drive.google.com/file/d/1f-6_M1ngsBagN1oziz8RsNtCYXCKUSH5/view?usp=sharing" TargetMode="External"/><Relationship Id="rId141" Type="http://schemas.openxmlformats.org/officeDocument/2006/relationships/hyperlink" Target="https://drive.google.com/file/d/1mYeYV81o0jTajoEL1VXLuP3EIUBFrgv6/view?usp=sharing" TargetMode="External"/><Relationship Id="rId379" Type="http://schemas.openxmlformats.org/officeDocument/2006/relationships/hyperlink" Target="https://drive.google.com/file/d/1M6UAVtIMCxEWSpPoLxoOXJyuklw9z8Xb/view?usp=sharing" TargetMode="External"/><Relationship Id="rId7" Type="http://schemas.openxmlformats.org/officeDocument/2006/relationships/hyperlink" Target="https://drive.google.com/file/d/1m-V81yGg1eTYoAQot4tG8yC95Fp1mrsq/view?usp=sharing" TargetMode="External"/><Relationship Id="rId183" Type="http://schemas.openxmlformats.org/officeDocument/2006/relationships/hyperlink" Target="https://drive.google.com/file/d/1ThX_Qrkb87JN-Oc57CdE19xyuy3PUElh/view?usp=sharing" TargetMode="External"/><Relationship Id="rId239" Type="http://schemas.openxmlformats.org/officeDocument/2006/relationships/hyperlink" Target="https://drive.google.com/file/d/1UipbXhKbjGwh6go-BkEsmZX4iclzlurv/view?usp=sharing" TargetMode="External"/><Relationship Id="rId390" Type="http://schemas.openxmlformats.org/officeDocument/2006/relationships/hyperlink" Target="https://drive.google.com/file/d/12Y5UoC5nQqKSFVVOdzpkghp7mmWx0X7M/view?usp=sharing" TargetMode="External"/><Relationship Id="rId404" Type="http://schemas.openxmlformats.org/officeDocument/2006/relationships/hyperlink" Target="https://drive.google.com/file/d/15hSzVi3RwiRZOx-cSZ5_RWM__X4WLuAp/view?usp=sharing" TargetMode="External"/><Relationship Id="rId446" Type="http://schemas.openxmlformats.org/officeDocument/2006/relationships/hyperlink" Target="https://drive.google.com/file/d/1DxW4anTDJzXRokGn1eYpXrjrqQfvwGkB/view?usp=sharing" TargetMode="External"/><Relationship Id="rId250" Type="http://schemas.openxmlformats.org/officeDocument/2006/relationships/hyperlink" Target="https://drive.google.com/file/d/1nK6pq6tvjLgmqIOA2W2PTF7rta22eN12/view?usp=sharing" TargetMode="External"/><Relationship Id="rId292" Type="http://schemas.openxmlformats.org/officeDocument/2006/relationships/hyperlink" Target="https://drive.google.com/file/d/1bMY00hF3nt9ttc5nuE37yQwMyYtNUZvc/view?usp=sharing" TargetMode="External"/><Relationship Id="rId306" Type="http://schemas.openxmlformats.org/officeDocument/2006/relationships/hyperlink" Target="https://drive.google.com/file/d/1ylPu-DmBSKkGF32EOVWlnZBScaJaGzBT/view?usp=sharing" TargetMode="External"/><Relationship Id="rId488" Type="http://schemas.openxmlformats.org/officeDocument/2006/relationships/hyperlink" Target="https://drive.google.com/file/d/1Wmavqho1RSm_csWcTTrCy1VYl8ounQZb/view?usp=drive_link" TargetMode="External"/><Relationship Id="rId45" Type="http://schemas.openxmlformats.org/officeDocument/2006/relationships/hyperlink" Target="https://drive.google.com/file/d/1Z0nxkUKlK1n5VyBXu3VGsnq_TK0kMNVh/view?usp=sharing" TargetMode="External"/><Relationship Id="rId87" Type="http://schemas.openxmlformats.org/officeDocument/2006/relationships/hyperlink" Target="https://drive.google.com/file/d/194R9s8BVzrBRDbsLA4bVXejAFbQZTnd2/view?usp=sharing" TargetMode="External"/><Relationship Id="rId110" Type="http://schemas.openxmlformats.org/officeDocument/2006/relationships/hyperlink" Target="https://drive.google.com/file/d/1WozJiEIkjTRJiJFnGUw0fzjUwO1L7zu2/view?usp=sharing" TargetMode="External"/><Relationship Id="rId348" Type="http://schemas.openxmlformats.org/officeDocument/2006/relationships/hyperlink" Target="https://drive.google.com/file/d/1gnD7LzuNRI_H8FVq_dC444k7R_NKoYkA/view?usp=sharing" TargetMode="External"/><Relationship Id="rId152" Type="http://schemas.openxmlformats.org/officeDocument/2006/relationships/hyperlink" Target="https://drive.google.com/file/d/1tawkeOxDhWeTzO_GSsL89POxgE_BXSxT/view?usp=sharing" TargetMode="External"/><Relationship Id="rId173" Type="http://schemas.openxmlformats.org/officeDocument/2006/relationships/hyperlink" Target="https://drive.google.com/file/d/1NHMufUgBK3TzBNSC8-J1iGKLIms6_RnB/view?usp=sharing" TargetMode="External"/><Relationship Id="rId194" Type="http://schemas.openxmlformats.org/officeDocument/2006/relationships/hyperlink" Target="https://drive.google.com/file/d/1qMk_3phIDAgIwWu7ELX11Fo1wFYuhSj6/view?usp=sharing" TargetMode="External"/><Relationship Id="rId208" Type="http://schemas.openxmlformats.org/officeDocument/2006/relationships/hyperlink" Target="https://drive.google.com/file/d/1p403Hv4a_s9wfHe8x8FY_0tEzk2w67y0/view?usp=sharing" TargetMode="External"/><Relationship Id="rId229" Type="http://schemas.openxmlformats.org/officeDocument/2006/relationships/hyperlink" Target="https://drive.google.com/file/d/1bh6eBjUEcE_ZwY9YNgrmtGT53tfoZecW/view?usp=sharing" TargetMode="External"/><Relationship Id="rId380" Type="http://schemas.openxmlformats.org/officeDocument/2006/relationships/hyperlink" Target="https://drive.google.com/file/d/1pNcaNRo1kUQ6tEQNEMSfDDchUXcNI_8Z/view?usp=sharing" TargetMode="External"/><Relationship Id="rId415" Type="http://schemas.openxmlformats.org/officeDocument/2006/relationships/hyperlink" Target="https://drive.google.com/file/d/11YHdRpcTuv-Nz6GXyooOGfVVadbyiCnZ/view?usp=sharing" TargetMode="External"/><Relationship Id="rId436" Type="http://schemas.openxmlformats.org/officeDocument/2006/relationships/hyperlink" Target="https://drive.google.com/file/d/1clq8yvuZohg0_W28NYp-ej-sqsip81c6/view?usp=sharing" TargetMode="External"/><Relationship Id="rId457" Type="http://schemas.openxmlformats.org/officeDocument/2006/relationships/hyperlink" Target="https://drive.google.com/file/d/1vpX2-66GRTLdAI4WiHX90Grxc5iBumVT/view?usp=drive_link" TargetMode="External"/><Relationship Id="rId240" Type="http://schemas.openxmlformats.org/officeDocument/2006/relationships/hyperlink" Target="https://drive.google.com/file/d/1Al6OZiHQDBYGjiBumfR8WwO3Cq5hg-6n/view?usp=sharing" TargetMode="External"/><Relationship Id="rId261" Type="http://schemas.openxmlformats.org/officeDocument/2006/relationships/hyperlink" Target="https://drive.google.com/file/d/1GrnMHrq64Qzhzq-UpAEzLa40nzKY5950/view?usp=sharing" TargetMode="External"/><Relationship Id="rId478" Type="http://schemas.openxmlformats.org/officeDocument/2006/relationships/hyperlink" Target="https://drive.google.com/file/d/16hFGwqUb63BW6t9DVYmW9j94ZnzUO8Hi/view?usp=drive_link" TargetMode="External"/><Relationship Id="rId499" Type="http://schemas.openxmlformats.org/officeDocument/2006/relationships/hyperlink" Target="https://drive.google.com/file/d/1uF_enHROY0psv5EZB3O5-4EmKwNaQ5qR/view?usp=drive_link" TargetMode="External"/><Relationship Id="rId14" Type="http://schemas.openxmlformats.org/officeDocument/2006/relationships/hyperlink" Target="https://drive.google.com/file/d/1wtCFnWAYhvi_s-O9ewuRepLe-pfHga_l/view?usp=sharing" TargetMode="External"/><Relationship Id="rId35" Type="http://schemas.openxmlformats.org/officeDocument/2006/relationships/hyperlink" Target="https://drive.google.com/file/d/1RjdEHCVS_LyAUHuqAw7uEQjZIXTD7zik/view?usp=sharing" TargetMode="External"/><Relationship Id="rId56" Type="http://schemas.openxmlformats.org/officeDocument/2006/relationships/hyperlink" Target="https://drive.google.com/file/d/1k5OrclASJshGjf2K8mAVh4eXdhbSc59m/view?usp=sharing" TargetMode="External"/><Relationship Id="rId77" Type="http://schemas.openxmlformats.org/officeDocument/2006/relationships/hyperlink" Target="https://drive.google.com/file/d/1EBISVHmnzO9mhprKrg9m8NU8FaKAvTlO/view?usp=sharing" TargetMode="External"/><Relationship Id="rId100" Type="http://schemas.openxmlformats.org/officeDocument/2006/relationships/hyperlink" Target="https://drive.google.com/file/d/1ZMtbgnnpII6uV3RS-EUc4K3OitKCNsnm/view?usp=sharing" TargetMode="External"/><Relationship Id="rId282" Type="http://schemas.openxmlformats.org/officeDocument/2006/relationships/hyperlink" Target="https://drive.google.com/file/d/13ECur6NkAbtjSiRRSw6XbP_YOnz8IH4A/view?usp=sharing" TargetMode="External"/><Relationship Id="rId317" Type="http://schemas.openxmlformats.org/officeDocument/2006/relationships/hyperlink" Target="https://drive.google.com/file/d/10PTpBTxzDf4aLgckJyNd2utMPUafvUv8/view?usp=sharing" TargetMode="External"/><Relationship Id="rId338" Type="http://schemas.openxmlformats.org/officeDocument/2006/relationships/hyperlink" Target="https://drive.google.com/file/d/1I6XYIOoxxaMLLYE_xi9VbLaS5TvsW7EA/view?usp=sharing" TargetMode="External"/><Relationship Id="rId359" Type="http://schemas.openxmlformats.org/officeDocument/2006/relationships/hyperlink" Target="https://drive.google.com/file/d/1hkLqLvYcCeY2gNSB5GOAoKq_aczgvE5F/view?usp=sharing" TargetMode="External"/><Relationship Id="rId503" Type="http://schemas.openxmlformats.org/officeDocument/2006/relationships/hyperlink" Target="https://drive.google.com/file/d/1_oozY1p8ovyXEwMCLZZxJdswI02ltn76/view?usp=drive_link" TargetMode="External"/><Relationship Id="rId8" Type="http://schemas.openxmlformats.org/officeDocument/2006/relationships/hyperlink" Target="https://drive.google.com/file/d/1MXkSRdHwVEGoGqECio8R5TI1gvFApU01/view?usp=sharing" TargetMode="External"/><Relationship Id="rId98" Type="http://schemas.openxmlformats.org/officeDocument/2006/relationships/hyperlink" Target="https://drive.google.com/file/d/1pB4q7RFa28UWY0U1qLQnsxOuDYmbkFoy/view?usp=sharing" TargetMode="External"/><Relationship Id="rId121" Type="http://schemas.openxmlformats.org/officeDocument/2006/relationships/hyperlink" Target="https://drive.google.com/file/d/1vlgAGFfVzvVPnXLDAhxHnsVXZkKZgP3P/view?usp=sharing" TargetMode="External"/><Relationship Id="rId142" Type="http://schemas.openxmlformats.org/officeDocument/2006/relationships/hyperlink" Target="https://drive.google.com/file/d/18OCkiwFL8seHM6bmXr0CZQEC1NaZwNgV/view?usp=sharing" TargetMode="External"/><Relationship Id="rId163" Type="http://schemas.openxmlformats.org/officeDocument/2006/relationships/hyperlink" Target="https://drive.google.com/file/d/1pdRh3iNKXZIQRxQjGm-5gloT8--oqhcI/view?usp=sharing" TargetMode="External"/><Relationship Id="rId184" Type="http://schemas.openxmlformats.org/officeDocument/2006/relationships/hyperlink" Target="https://drive.google.com/file/d/1uhASxEBUh1lb9JgwceZ4yPFuyn5ru-UA/view?usp=sharing" TargetMode="External"/><Relationship Id="rId219" Type="http://schemas.openxmlformats.org/officeDocument/2006/relationships/hyperlink" Target="https://drive.google.com/file/d/1FRphcx-pPVduYwfYLOjhqiMWpCGamds-/view?usp=sharing" TargetMode="External"/><Relationship Id="rId370" Type="http://schemas.openxmlformats.org/officeDocument/2006/relationships/hyperlink" Target="https://drive.google.com/file/d/19Qno6Dfp80IsCgBN1aFr8J3MJAa1m56j/view?usp=sharing" TargetMode="External"/><Relationship Id="rId391" Type="http://schemas.openxmlformats.org/officeDocument/2006/relationships/hyperlink" Target="https://drive.google.com/file/d/1yMhJsvb0lviVbCcCNl5hfXCHJzIHu3nK/view?usp=sharing" TargetMode="External"/><Relationship Id="rId405" Type="http://schemas.openxmlformats.org/officeDocument/2006/relationships/hyperlink" Target="https://drive.google.com/file/d/1TT1v3FGAzsIZxCMsNS9oUnR7OoNHUkYK/view?usp=sharing" TargetMode="External"/><Relationship Id="rId426" Type="http://schemas.openxmlformats.org/officeDocument/2006/relationships/hyperlink" Target="https://drive.google.com/file/d/1LsROgrtabdt64PHLsgHCkhObZU-ox9-L/view?usp=sharing" TargetMode="External"/><Relationship Id="rId447" Type="http://schemas.openxmlformats.org/officeDocument/2006/relationships/hyperlink" Target="https://drive.google.com/file/d/13woQ4kSmJhinH0Rbq6Ejjq2tw4EHAPMt/view?usp=drive_link" TargetMode="External"/><Relationship Id="rId230" Type="http://schemas.openxmlformats.org/officeDocument/2006/relationships/hyperlink" Target="https://drive.google.com/file/d/1y4fGYZiQMRh0m_fzecLuAvdau9AFBi6n/view?usp=sharing" TargetMode="External"/><Relationship Id="rId251" Type="http://schemas.openxmlformats.org/officeDocument/2006/relationships/hyperlink" Target="https://drive.google.com/file/d/17NCw4uPmBHE9RzYqMeMmlA8gqfF_hjPn/view?usp=sharing" TargetMode="External"/><Relationship Id="rId468" Type="http://schemas.openxmlformats.org/officeDocument/2006/relationships/hyperlink" Target="https://drive.google.com/file/d/18m4ASBVGxuoGHXMBz75-oKWRHijnAA_j/view?usp=drive_link" TargetMode="External"/><Relationship Id="rId489" Type="http://schemas.openxmlformats.org/officeDocument/2006/relationships/hyperlink" Target="https://drive.google.com/file/d/10h0jobiWadLKmbYSshVRz5nosqPPouKL/view?usp=drive_link" TargetMode="External"/><Relationship Id="rId25" Type="http://schemas.openxmlformats.org/officeDocument/2006/relationships/hyperlink" Target="https://drive.google.com/file/d/1V4V1t_NfuODiu_z3yncDsdxIkgM6alTM/view?usp=sharing" TargetMode="External"/><Relationship Id="rId46" Type="http://schemas.openxmlformats.org/officeDocument/2006/relationships/hyperlink" Target="https://drive.google.com/file/d/1ckljRpHZ_khN94zdRHNiwSzbn97K7z7E/view?usp=sharing" TargetMode="External"/><Relationship Id="rId67" Type="http://schemas.openxmlformats.org/officeDocument/2006/relationships/hyperlink" Target="https://drive.google.com/file/d/1ELmQ1N4IBxF4BzzhpjhpLr8Plww8BZMe/view?usp=sharing" TargetMode="External"/><Relationship Id="rId272" Type="http://schemas.openxmlformats.org/officeDocument/2006/relationships/hyperlink" Target="https://drive.google.com/file/d/1MKIpAN0KYNq5o8OkV_h6ZtT94EgeZjC8/view?usp=sharing" TargetMode="External"/><Relationship Id="rId293" Type="http://schemas.openxmlformats.org/officeDocument/2006/relationships/hyperlink" Target="https://drive.google.com/file/d/1JGU33Zbzv4fxbEZFm1eojP3mwpSrynDC/view?usp=sharing" TargetMode="External"/><Relationship Id="rId307" Type="http://schemas.openxmlformats.org/officeDocument/2006/relationships/hyperlink" Target="https://drive.google.com/file/d/1o-50odnxLa39JB6NlhyZ0Im-km9dWOE2/view?usp=sharing" TargetMode="External"/><Relationship Id="rId328" Type="http://schemas.openxmlformats.org/officeDocument/2006/relationships/hyperlink" Target="https://drive.google.com/file/d/1H8F90lwe8EoaNG3P6-QaJIUl7jV7ByYQ/view?usp=sharing" TargetMode="External"/><Relationship Id="rId349" Type="http://schemas.openxmlformats.org/officeDocument/2006/relationships/hyperlink" Target="https://drive.google.com/file/d/1o_aBL-5Bb1MutkShkdy3OFbJvZ9cpz9x/view?usp=sharing" TargetMode="External"/><Relationship Id="rId88" Type="http://schemas.openxmlformats.org/officeDocument/2006/relationships/hyperlink" Target="https://drive.google.com/file/d/1OuZGSL3TAZP0eEL_Tl7H05WsXmmOwQWk/view?usp=sharing" TargetMode="External"/><Relationship Id="rId111" Type="http://schemas.openxmlformats.org/officeDocument/2006/relationships/hyperlink" Target="https://drive.google.com/file/d/15_Y9ax4CYzEXWEOFJPndjAhZ8CCNf6Il/view?usp=sharing" TargetMode="External"/><Relationship Id="rId132" Type="http://schemas.openxmlformats.org/officeDocument/2006/relationships/hyperlink" Target="https://drive.google.com/file/d/1eIOltxbLVPTvKUoml9rOu_cTmwjc4USo/view?usp=sharing" TargetMode="External"/><Relationship Id="rId153" Type="http://schemas.openxmlformats.org/officeDocument/2006/relationships/hyperlink" Target="https://drive.google.com/file/d/1jn8EacwG-Grg0FHxxfBKB1zwpOi4A1OI/view?usp=sharing" TargetMode="External"/><Relationship Id="rId174" Type="http://schemas.openxmlformats.org/officeDocument/2006/relationships/hyperlink" Target="https://drive.google.com/file/d/11O17aV9WgPtxjm6_t3eBBC6RKFpUSi1A/view?usp=sharing" TargetMode="External"/><Relationship Id="rId195" Type="http://schemas.openxmlformats.org/officeDocument/2006/relationships/hyperlink" Target="https://drive.google.com/file/d/1ihKaxCDHoi9F_ZIuzsyEpsv-obN2RKzF/view?usp=sharing" TargetMode="External"/><Relationship Id="rId209" Type="http://schemas.openxmlformats.org/officeDocument/2006/relationships/hyperlink" Target="https://drive.google.com/file/d/1v0N7Osu_Lf1yxcp6ynaSmj6qxtcYPhne/view?usp=sharing" TargetMode="External"/><Relationship Id="rId360" Type="http://schemas.openxmlformats.org/officeDocument/2006/relationships/hyperlink" Target="https://drive.google.com/file/d/1CD7cWFmDk3OurvQFabOEHo4y85_2dcOP/view?usp=sharing" TargetMode="External"/><Relationship Id="rId381" Type="http://schemas.openxmlformats.org/officeDocument/2006/relationships/hyperlink" Target="https://drive.google.com/file/d/11c1-tDc0_nQr8NJGzXb4Gf37X9ZbsANB/view?usp=sharing" TargetMode="External"/><Relationship Id="rId416" Type="http://schemas.openxmlformats.org/officeDocument/2006/relationships/hyperlink" Target="https://drive.google.com/file/d/1ZM6Ajgl6r5vhlBdJr8NMBvLq_lQpEYW-/view?usp=sharing" TargetMode="External"/><Relationship Id="rId220" Type="http://schemas.openxmlformats.org/officeDocument/2006/relationships/hyperlink" Target="https://drive.google.com/file/d/1FqoFJAjK0KLE5vMfjox7W4o5QVaHe63y/view?usp=sharing" TargetMode="External"/><Relationship Id="rId241" Type="http://schemas.openxmlformats.org/officeDocument/2006/relationships/hyperlink" Target="https://drive.google.com/file/d/1rMxYTqAHCuRR8sXNVjOLW3UutxJNE-BC/view?usp=sharing" TargetMode="External"/><Relationship Id="rId437" Type="http://schemas.openxmlformats.org/officeDocument/2006/relationships/hyperlink" Target="https://drive.google.com/file/d/1UV087afWXWqbwgWDg0QtgFBle-iRgFnB/view?usp=sharing" TargetMode="External"/><Relationship Id="rId458" Type="http://schemas.openxmlformats.org/officeDocument/2006/relationships/hyperlink" Target="https://drive.google.com/file/d/1f_mRf2JMvRIxayQL_t9W5J1UyzNkh_bq/view?usp=drive_link" TargetMode="External"/><Relationship Id="rId479" Type="http://schemas.openxmlformats.org/officeDocument/2006/relationships/hyperlink" Target="https://drive.google.com/file/d/16J9UjyOeh76jyh1x2iVWnZ7OI8_JrUZD/view?usp=drive_link" TargetMode="External"/><Relationship Id="rId15" Type="http://schemas.openxmlformats.org/officeDocument/2006/relationships/hyperlink" Target="https://drive.google.com/file/d/1RmMKRRffUJkUmOZ4kLZlel_5O9M5u6Ce/view?usp=sharing" TargetMode="External"/><Relationship Id="rId36" Type="http://schemas.openxmlformats.org/officeDocument/2006/relationships/hyperlink" Target="https://drive.google.com/file/d/1JXcFFa5Qjgy-5ruz83INFufphEOROsqW/view?usp=sharing" TargetMode="External"/><Relationship Id="rId57" Type="http://schemas.openxmlformats.org/officeDocument/2006/relationships/hyperlink" Target="https://drive.google.com/file/d/1PxCXbX_Khs7pXoNHk2bzQ-fenPvponBl/view?usp=sharing" TargetMode="External"/><Relationship Id="rId262" Type="http://schemas.openxmlformats.org/officeDocument/2006/relationships/hyperlink" Target="https://drive.google.com/file/d/1eXVev2Y-esDZeoWJUt_XeKfRmbrl9hgE/view?usp=drive_link" TargetMode="External"/><Relationship Id="rId283" Type="http://schemas.openxmlformats.org/officeDocument/2006/relationships/hyperlink" Target="https://drive.google.com/file/d/189byXK7Pr1ei0flmkPeaNGRtWcgIdny5/view?usp=sharing" TargetMode="External"/><Relationship Id="rId318" Type="http://schemas.openxmlformats.org/officeDocument/2006/relationships/hyperlink" Target="https://drive.google.com/file/d/1LVB4UGE6g7LguAkZcNYNaM4D9HjSAWRn/view?usp=sharing" TargetMode="External"/><Relationship Id="rId339" Type="http://schemas.openxmlformats.org/officeDocument/2006/relationships/hyperlink" Target="https://drive.google.com/file/d/1_Ye9ts__kPzmJmvgbCu2hsjqtyJLZehm/view?usp=sharing" TargetMode="External"/><Relationship Id="rId490" Type="http://schemas.openxmlformats.org/officeDocument/2006/relationships/hyperlink" Target="https://drive.google.com/file/d/1PDv1nAUvWim3MFLteNt_DAUPKVS34snf/view?usp=drive_link" TargetMode="External"/><Relationship Id="rId504" Type="http://schemas.openxmlformats.org/officeDocument/2006/relationships/printerSettings" Target="../printerSettings/printerSettings1.bin"/><Relationship Id="rId78" Type="http://schemas.openxmlformats.org/officeDocument/2006/relationships/hyperlink" Target="https://drive.google.com/file/d/1jlKghuGrrSsQjAGCmBgH0UZhPhPbZIF4/view?usp=sharing" TargetMode="External"/><Relationship Id="rId99" Type="http://schemas.openxmlformats.org/officeDocument/2006/relationships/hyperlink" Target="https://drive.google.com/file/d/1NA3-JrX1YnJ-Y07T_KueWSp7jAW__y50/view?usp=sharing" TargetMode="External"/><Relationship Id="rId101" Type="http://schemas.openxmlformats.org/officeDocument/2006/relationships/hyperlink" Target="https://drive.google.com/file/d/130sn0SFtcQ2kyfmwDF09b12LJi5p2-OV/view?usp=sharing" TargetMode="External"/><Relationship Id="rId122" Type="http://schemas.openxmlformats.org/officeDocument/2006/relationships/hyperlink" Target="https://drive.google.com/file/d/1CjEK1xyIsqsKckkdt7r2A43wn7SNR9dY/view?usp=sharing" TargetMode="External"/><Relationship Id="rId143" Type="http://schemas.openxmlformats.org/officeDocument/2006/relationships/hyperlink" Target="https://drive.google.com/file/d/14oLXlIeKzPtupA88IIJvy7qCYJ8qCHP5/view?usp=sharing" TargetMode="External"/><Relationship Id="rId164" Type="http://schemas.openxmlformats.org/officeDocument/2006/relationships/hyperlink" Target="https://drive.google.com/file/d/1i1n577bk6XaxtVEOw04n6ufF7tKkzaTV/view?usp=sharing" TargetMode="External"/><Relationship Id="rId185" Type="http://schemas.openxmlformats.org/officeDocument/2006/relationships/hyperlink" Target="https://drive.google.com/file/d/1Ui1LFOfe3LJknkiXAyw91qd-cVd_wRMf/view?usp=sharing" TargetMode="External"/><Relationship Id="rId350" Type="http://schemas.openxmlformats.org/officeDocument/2006/relationships/hyperlink" Target="https://drive.google.com/file/d/1AjM0PyzSDQ9MDwxg7unFWtgypryCBmEf/view?usp=sharing" TargetMode="External"/><Relationship Id="rId371" Type="http://schemas.openxmlformats.org/officeDocument/2006/relationships/hyperlink" Target="https://drive.google.com/file/d/1v0tfEx-qqBMvAi66azY67AcerAHxM3Wz/view?usp=sharing" TargetMode="External"/><Relationship Id="rId406" Type="http://schemas.openxmlformats.org/officeDocument/2006/relationships/hyperlink" Target="https://drive.google.com/file/d/1BB1t77jNMwYuXCO72LnVkGVMI-bePXX0/view?usp=sharing" TargetMode="External"/><Relationship Id="rId9" Type="http://schemas.openxmlformats.org/officeDocument/2006/relationships/hyperlink" Target="https://drive.google.com/file/d/1mnKhFuqF3Dd86qy4SV7VnVjqgM7s0-1N/view?usp=sharing" TargetMode="External"/><Relationship Id="rId210" Type="http://schemas.openxmlformats.org/officeDocument/2006/relationships/hyperlink" Target="https://drive.google.com/file/d/1NJcZMtbWrmyH0ucOw7SA50YB_mdHiuhE/view?usp=sharing" TargetMode="External"/><Relationship Id="rId392" Type="http://schemas.openxmlformats.org/officeDocument/2006/relationships/hyperlink" Target="https://drive.google.com/file/d/1h9QUx2yAdQL4szGePQU6QxbltfR8dhiQ/view?usp=sharing" TargetMode="External"/><Relationship Id="rId427" Type="http://schemas.openxmlformats.org/officeDocument/2006/relationships/hyperlink" Target="https://drive.google.com/file/d/1n8OU9s7Lpe6pBfMPWiJkqmwPKVMVh7zS/view?usp=sharing" TargetMode="External"/><Relationship Id="rId448" Type="http://schemas.openxmlformats.org/officeDocument/2006/relationships/hyperlink" Target="https://drive.google.com/file/d/1wbsCFKVzPhozHHFYN4ifCjbdjJKLL5zc/view?usp=drive_link" TargetMode="External"/><Relationship Id="rId469" Type="http://schemas.openxmlformats.org/officeDocument/2006/relationships/hyperlink" Target="https://drive.google.com/file/d/1ZUOyb3FU91j7MetBUojfECSMypyG6x0t/view?usp=drive_link" TargetMode="External"/><Relationship Id="rId26" Type="http://schemas.openxmlformats.org/officeDocument/2006/relationships/hyperlink" Target="https://drive.google.com/file/d/1eq0cnENS0CIiZ-keOgyNiCbDTLXm469w/view?usp=sharing" TargetMode="External"/><Relationship Id="rId231" Type="http://schemas.openxmlformats.org/officeDocument/2006/relationships/hyperlink" Target="https://drive.google.com/file/d/1pkX0ny6Fuh_6t_40LimqVGl6In5ZyLQs/view?usp=sharing" TargetMode="External"/><Relationship Id="rId252" Type="http://schemas.openxmlformats.org/officeDocument/2006/relationships/hyperlink" Target="https://drive.google.com/file/d/153u-FS03twthIpv9zMFSw3pIKcD_zHk2/view?usp=sharing" TargetMode="External"/><Relationship Id="rId273" Type="http://schemas.openxmlformats.org/officeDocument/2006/relationships/hyperlink" Target="https://drive.google.com/file/d/1kL2mt0vEjLw4HLwnAqMXuKFgdsnsGhC2/view?usp=sharing" TargetMode="External"/><Relationship Id="rId294" Type="http://schemas.openxmlformats.org/officeDocument/2006/relationships/hyperlink" Target="https://drive.google.com/file/d/1dseuJEpZsgd7wamxazWNeJC9EsUaT5Hu/view?usp=sharing" TargetMode="External"/><Relationship Id="rId308" Type="http://schemas.openxmlformats.org/officeDocument/2006/relationships/hyperlink" Target="https://drive.google.com/file/d/1eG9MsOIgY43dqzHZUGe5I5krZs86LSYs/view?usp=sharing" TargetMode="External"/><Relationship Id="rId329" Type="http://schemas.openxmlformats.org/officeDocument/2006/relationships/hyperlink" Target="https://drive.google.com/file/d/1sl7bADRDw7qQbe71p_laGkcvEjFbmmRV/view?usp=drive_link" TargetMode="External"/><Relationship Id="rId480" Type="http://schemas.openxmlformats.org/officeDocument/2006/relationships/hyperlink" Target="https://drive.google.com/file/d/168vJ-njY6LExU5pNwkgsH_1WltXo4xKL/view?usp=drive_link" TargetMode="External"/><Relationship Id="rId47" Type="http://schemas.openxmlformats.org/officeDocument/2006/relationships/hyperlink" Target="https://drive.google.com/file/d/18QHIAEg9MjcrPnLiBRFvWQPfVschhwxV/view?usp=sharing" TargetMode="External"/><Relationship Id="rId68" Type="http://schemas.openxmlformats.org/officeDocument/2006/relationships/hyperlink" Target="https://drive.google.com/file/d/1UzYLmI0_eIbYMBT8Xneuw9pWDVbVyTxE/view?usp=sharing" TargetMode="External"/><Relationship Id="rId89" Type="http://schemas.openxmlformats.org/officeDocument/2006/relationships/hyperlink" Target="https://drive.google.com/file/d/1hLm6ctQUgosMLg2bIU3DiDhLaYsJ1TGW/view?usp=sharing" TargetMode="External"/><Relationship Id="rId112" Type="http://schemas.openxmlformats.org/officeDocument/2006/relationships/hyperlink" Target="https://drive.google.com/file/d/1IfgHYOq68rsnA58IFT8C449IYdEjJQwa/view?usp=sharing" TargetMode="External"/><Relationship Id="rId133" Type="http://schemas.openxmlformats.org/officeDocument/2006/relationships/hyperlink" Target="https://drive.google.com/file/d/1ebUZ5ZpdCADNlThnbEPfU3xd0IZSTQgk/view?usp=sharing" TargetMode="External"/><Relationship Id="rId154" Type="http://schemas.openxmlformats.org/officeDocument/2006/relationships/hyperlink" Target="https://drive.google.com/file/d/1PoXDK8pYubFjdZ7pMqWVqdngRumqjCoI/view?usp=sharing" TargetMode="External"/><Relationship Id="rId175" Type="http://schemas.openxmlformats.org/officeDocument/2006/relationships/hyperlink" Target="https://drive.google.com/file/d/1bGKz0ebLlUXyP26cusR3L9gVFhXYn0f2/view?usp=sharing" TargetMode="External"/><Relationship Id="rId340" Type="http://schemas.openxmlformats.org/officeDocument/2006/relationships/hyperlink" Target="https://drive.google.com/file/d/1ABh7Lw7mBPIWIGE3NTozS5GfpL8AZ7ov/view?usp=sharing" TargetMode="External"/><Relationship Id="rId361" Type="http://schemas.openxmlformats.org/officeDocument/2006/relationships/hyperlink" Target="https://drive.google.com/file/d/1VE3PNY408kTrSet7Qq6INqzjZUPrsAdF/view?usp=sharing" TargetMode="External"/><Relationship Id="rId196" Type="http://schemas.openxmlformats.org/officeDocument/2006/relationships/hyperlink" Target="https://drive.google.com/file/d/1kVHx1P1_iAFvkhrKf66Xrnlic0t_uyz-/view?usp=sharing" TargetMode="External"/><Relationship Id="rId200" Type="http://schemas.openxmlformats.org/officeDocument/2006/relationships/hyperlink" Target="https://drive.google.com/file/d/1NqjIBzgu6-dJlYuMZrCFfSS5GfFlMZot/view?usp=sharing" TargetMode="External"/><Relationship Id="rId382" Type="http://schemas.openxmlformats.org/officeDocument/2006/relationships/hyperlink" Target="https://drive.google.com/file/d/1noOUSg88cwIiFoyZc5QM-6SqAchxP0Eg/view?usp=sharing" TargetMode="External"/><Relationship Id="rId417" Type="http://schemas.openxmlformats.org/officeDocument/2006/relationships/hyperlink" Target="https://drive.google.com/file/d/1MAaUYPY9hdG6WHUib8apXeKx8H3ddHz7/view?usp=sharing" TargetMode="External"/><Relationship Id="rId438" Type="http://schemas.openxmlformats.org/officeDocument/2006/relationships/hyperlink" Target="https://drive.google.com/file/d/1xVTgMXSwaO3UH_bIFlx47WL1LhTWcsvU/view?usp=sharing" TargetMode="External"/><Relationship Id="rId459" Type="http://schemas.openxmlformats.org/officeDocument/2006/relationships/hyperlink" Target="https://drive.google.com/file/d/1V1_7oSUlzNPVwQE80K9RfCM1cmL2RElz/view?usp=drive_link" TargetMode="External"/><Relationship Id="rId16" Type="http://schemas.openxmlformats.org/officeDocument/2006/relationships/hyperlink" Target="https://drive.google.com/file/d/16PVFemiBYP3fd_b7hFJalg-L5_XdWRhi/view?usp=sharing" TargetMode="External"/><Relationship Id="rId221" Type="http://schemas.openxmlformats.org/officeDocument/2006/relationships/hyperlink" Target="https://drive.google.com/file/d/1TH5UFPtS8ejalqZChVNSfo43Vf9IuDz2/view?usp=sharing" TargetMode="External"/><Relationship Id="rId242" Type="http://schemas.openxmlformats.org/officeDocument/2006/relationships/hyperlink" Target="https://drive.google.com/file/d/1JcgdiV34TaUGS1hJW9hbqrlR_bnD4Nki/view?usp=sharing" TargetMode="External"/><Relationship Id="rId263" Type="http://schemas.openxmlformats.org/officeDocument/2006/relationships/hyperlink" Target="https://drive.google.com/file/d/1GG15lC_EWEoR2U3M7Ag8bosAfc9EHD_x/view?usp=sharing" TargetMode="External"/><Relationship Id="rId284" Type="http://schemas.openxmlformats.org/officeDocument/2006/relationships/hyperlink" Target="https://drive.google.com/file/d/14rNfiXPosExSxPguInjFQbb86sDeRbHb/view?usp=sharing" TargetMode="External"/><Relationship Id="rId319" Type="http://schemas.openxmlformats.org/officeDocument/2006/relationships/hyperlink" Target="https://drive.google.com/file/d/1PKKp5R5X4G6B3F9h-GvsDsAnW_Q8OsWj/view?usp=sharing" TargetMode="External"/><Relationship Id="rId470" Type="http://schemas.openxmlformats.org/officeDocument/2006/relationships/hyperlink" Target="https://drive.google.com/file/d/1NeWdh1skn6IrMnNCPl4Oinms5OSr74H5/view?usp=drive_link" TargetMode="External"/><Relationship Id="rId491" Type="http://schemas.openxmlformats.org/officeDocument/2006/relationships/hyperlink" Target="https://drive.google.com/file/d/1g9giyJvMcdpBQyVcDSVsQcT0jLXztw2r/view?usp=drive_link" TargetMode="External"/><Relationship Id="rId505" Type="http://schemas.openxmlformats.org/officeDocument/2006/relationships/vmlDrawing" Target="../drawings/vmlDrawing1.vml"/><Relationship Id="rId37" Type="http://schemas.openxmlformats.org/officeDocument/2006/relationships/hyperlink" Target="https://drive.google.com/file/d/1hdzadLYQscA4YmB50FC1gtn7K4QaOvPN/view?usp=sharing" TargetMode="External"/><Relationship Id="rId58" Type="http://schemas.openxmlformats.org/officeDocument/2006/relationships/hyperlink" Target="https://drive.google.com/file/d/17nMND8dCOdk6N_CbUdaAbm8gzVfF2-JV/view?usp=sharing" TargetMode="External"/><Relationship Id="rId79" Type="http://schemas.openxmlformats.org/officeDocument/2006/relationships/hyperlink" Target="https://drive.google.com/file/d/14ddkQdgAv4Xthc_FP02y_Uk_it_Cwz7i/view?usp=sharing" TargetMode="External"/><Relationship Id="rId102" Type="http://schemas.openxmlformats.org/officeDocument/2006/relationships/hyperlink" Target="https://drive.google.com/file/d/1VQ2lOqlUFEh-gLygOelHFSSUogedbz3o/view?usp=sharing" TargetMode="External"/><Relationship Id="rId123" Type="http://schemas.openxmlformats.org/officeDocument/2006/relationships/hyperlink" Target="https://drive.google.com/file/d/1z4qenAxrtlQWQIgWu-WMuqoINbJ8w5hF/view?usp=sharing" TargetMode="External"/><Relationship Id="rId144" Type="http://schemas.openxmlformats.org/officeDocument/2006/relationships/hyperlink" Target="https://drive.google.com/file/d/1yL_i1LR0tE68l-Tbi6tsa2Q9QWUxoV1y/view?usp=sharing" TargetMode="External"/><Relationship Id="rId330" Type="http://schemas.openxmlformats.org/officeDocument/2006/relationships/hyperlink" Target="https://drive.google.com/file/d/1W88tMAgR5jdCXfwcFmo23gzubSfEnKwG/view?usp=sharing" TargetMode="External"/><Relationship Id="rId90" Type="http://schemas.openxmlformats.org/officeDocument/2006/relationships/hyperlink" Target="https://drive.google.com/file/d/1ktLKlZGO15XsZU34uLrqXJS7K74yIBYg/view?usp=sharing" TargetMode="External"/><Relationship Id="rId165" Type="http://schemas.openxmlformats.org/officeDocument/2006/relationships/hyperlink" Target="https://drive.google.com/file/d/1p7vtyrGeP-Ecmg0HFa940PgQ9qCuWlG0/view?usp=sharing" TargetMode="External"/><Relationship Id="rId186" Type="http://schemas.openxmlformats.org/officeDocument/2006/relationships/hyperlink" Target="https://drive.google.com/file/d/12pUFtMSCGKnj16ifRFTmQzsERLIPTEG3/view?usp=sharing" TargetMode="External"/><Relationship Id="rId351" Type="http://schemas.openxmlformats.org/officeDocument/2006/relationships/hyperlink" Target="https://drive.google.com/file/d/13Wizo8HP9OpujFCRxFX9nwBUpT_uvGOR/view?usp=sharing" TargetMode="External"/><Relationship Id="rId372" Type="http://schemas.openxmlformats.org/officeDocument/2006/relationships/hyperlink" Target="https://drive.google.com/file/d/1fMPCEBQdsbYKvbWCTByClRZGfXHahpoc/view?usp=sharing" TargetMode="External"/><Relationship Id="rId393" Type="http://schemas.openxmlformats.org/officeDocument/2006/relationships/hyperlink" Target="https://drive.google.com/file/d/1cmtkUTXdY2eg0sf8iBgmdQzvr8XZPh9_/view?usp=sharing" TargetMode="External"/><Relationship Id="rId407" Type="http://schemas.openxmlformats.org/officeDocument/2006/relationships/hyperlink" Target="https://drive.google.com/file/d/1fGHEIOMBosPx83FKW9Ih-ZRRgMtSQYAk/view?usp=sharing" TargetMode="External"/><Relationship Id="rId428" Type="http://schemas.openxmlformats.org/officeDocument/2006/relationships/hyperlink" Target="https://drive.google.com/file/d/1kxFsroTmBUq4ztxRbLmvCZXJaVlsSa9_/view?usp=sharing" TargetMode="External"/><Relationship Id="rId449" Type="http://schemas.openxmlformats.org/officeDocument/2006/relationships/hyperlink" Target="https://drive.google.com/file/d/1Ts0OA5o0dsdpaasnEJjT2D-z5yDOz8HG/view?usp=drive_link" TargetMode="External"/><Relationship Id="rId211" Type="http://schemas.openxmlformats.org/officeDocument/2006/relationships/hyperlink" Target="https://drive.google.com/file/d/1ulTba7Qr2Y2kE63y4ubgGowWLeFJ6mge/view?usp=sharing" TargetMode="External"/><Relationship Id="rId232" Type="http://schemas.openxmlformats.org/officeDocument/2006/relationships/hyperlink" Target="https://drive.google.com/file/d/1YOubLMsNBme4vWMjYc-9rPop9xVhjABZ/view?usp=sharing" TargetMode="External"/><Relationship Id="rId253" Type="http://schemas.openxmlformats.org/officeDocument/2006/relationships/hyperlink" Target="https://drive.google.com/file/d/1Bm4VofSCLrdrYPxCTiVONNngkquPCp3Q/view?usp=sharing" TargetMode="External"/><Relationship Id="rId274" Type="http://schemas.openxmlformats.org/officeDocument/2006/relationships/hyperlink" Target="https://drive.google.com/file/d/1XAxRrYdyUZXsGwrqM6t9gsFDgct8xwDO/view?usp=sharing" TargetMode="External"/><Relationship Id="rId295" Type="http://schemas.openxmlformats.org/officeDocument/2006/relationships/hyperlink" Target="https://drive.google.com/file/d/1HTLAf8XKyrof3-gABkrA1DjcJHbio9fq/view?usp=sharing" TargetMode="External"/><Relationship Id="rId309" Type="http://schemas.openxmlformats.org/officeDocument/2006/relationships/hyperlink" Target="https://drive.google.com/file/d/1GQXbrdjEUxXRVY41zvYleBv4IBkY5N1L/view?usp=sharing" TargetMode="External"/><Relationship Id="rId460" Type="http://schemas.openxmlformats.org/officeDocument/2006/relationships/hyperlink" Target="https://drive.google.com/file/d/1xdWof1jOd6NFA-j8dhbtVZ8BNZdsFMYM/view?usp=drive_link" TargetMode="External"/><Relationship Id="rId481" Type="http://schemas.openxmlformats.org/officeDocument/2006/relationships/hyperlink" Target="https://drive.google.com/file/d/1t39TgEt6wUTrxsitmIg8EhnsSD7dKv_t/view?usp=drive_link" TargetMode="External"/><Relationship Id="rId27" Type="http://schemas.openxmlformats.org/officeDocument/2006/relationships/hyperlink" Target="https://drive.google.com/file/d/1xrIi6SpPybVHMdZzdL3K-qzNgzzJqQht/view?usp=sharing" TargetMode="External"/><Relationship Id="rId48" Type="http://schemas.openxmlformats.org/officeDocument/2006/relationships/hyperlink" Target="https://drive.google.com/file/d/14Y2alkz-ewXJXcU4qxoaj6YSowBstDuK/view?usp=sharing" TargetMode="External"/><Relationship Id="rId69" Type="http://schemas.openxmlformats.org/officeDocument/2006/relationships/hyperlink" Target="https://drive.google.com/file/d/1E8IaT7ZGXURSL1tRhJl7TZyYOHPj5YR7/view?usp=sharing" TargetMode="External"/><Relationship Id="rId113" Type="http://schemas.openxmlformats.org/officeDocument/2006/relationships/hyperlink" Target="https://drive.google.com/file/d/1DoLFdyaRlhh_F8wItZUO7T9-RTa5WfVN/view?usp=sharing" TargetMode="External"/><Relationship Id="rId134" Type="http://schemas.openxmlformats.org/officeDocument/2006/relationships/hyperlink" Target="https://drive.google.com/file/d/13GEUzGpgab78Yw2MbMT20vY2dVeDxLuo/view?usp=sharing" TargetMode="External"/><Relationship Id="rId320" Type="http://schemas.openxmlformats.org/officeDocument/2006/relationships/hyperlink" Target="https://drive.google.com/file/d/1FqkyzQriTBfo_rFhnEqeYHT-LYHqhECx/view?usp=sharing" TargetMode="External"/><Relationship Id="rId80" Type="http://schemas.openxmlformats.org/officeDocument/2006/relationships/hyperlink" Target="https://drive.google.com/file/d/1b5Rx5RfGuF9ZhNZOv9GL3KEDUCGI5Dg4/view?usp=sharing" TargetMode="External"/><Relationship Id="rId155" Type="http://schemas.openxmlformats.org/officeDocument/2006/relationships/hyperlink" Target="https://drive.google.com/file/d/1QVfqu3VOZSYJh8FnLAIZhTcJUBHvoZMX/view?usp=sharing" TargetMode="External"/><Relationship Id="rId176" Type="http://schemas.openxmlformats.org/officeDocument/2006/relationships/hyperlink" Target="https://drive.google.com/file/d/1N91I_LcfL_q6Xqot_0oiSYVSvDm8Obuq/view?usp=sharing" TargetMode="External"/><Relationship Id="rId197" Type="http://schemas.openxmlformats.org/officeDocument/2006/relationships/hyperlink" Target="https://drive.google.com/file/d/1Z-vTKeX2Czk0d8z2G0vdVVPHYGqav6Cy/view?usp=sharing" TargetMode="External"/><Relationship Id="rId341" Type="http://schemas.openxmlformats.org/officeDocument/2006/relationships/hyperlink" Target="https://drive.google.com/file/d/1NLKMhbhNzyGiet7xSVl9XP-LUhbAyJIk/view?usp=sharing" TargetMode="External"/><Relationship Id="rId362" Type="http://schemas.openxmlformats.org/officeDocument/2006/relationships/hyperlink" Target="https://drive.google.com/file/d/1m0VkRfLsFImsQqyroR8WgXFuE5EUQ_QY/view?usp=sharing" TargetMode="External"/><Relationship Id="rId383" Type="http://schemas.openxmlformats.org/officeDocument/2006/relationships/hyperlink" Target="https://drive.google.com/file/d/18gtuaGHYQOpOi6SUcDqXth9Z34RXLJqR/view?usp=sharing" TargetMode="External"/><Relationship Id="rId418" Type="http://schemas.openxmlformats.org/officeDocument/2006/relationships/hyperlink" Target="https://drive.google.com/file/d/14BQr9wIrj8Wgs16oaRvseNFZ2Y1T1G6V/view?usp=sharing" TargetMode="External"/><Relationship Id="rId439" Type="http://schemas.openxmlformats.org/officeDocument/2006/relationships/hyperlink" Target="https://drive.google.com/file/d/1J5pynuEHRHKfE4XMrAc_dJltw7LYiFzT/view?usp=sharing" TargetMode="External"/><Relationship Id="rId201" Type="http://schemas.openxmlformats.org/officeDocument/2006/relationships/hyperlink" Target="https://drive.google.com/file/d/1XGCWIaUn6i2zZDkknpWXC0MfOBS9Z_VY/view?usp=sharing" TargetMode="External"/><Relationship Id="rId222" Type="http://schemas.openxmlformats.org/officeDocument/2006/relationships/hyperlink" Target="https://drive.google.com/file/d/1iVM5zJOThvYz2r68FzxPXphhidnhgsx2/view?usp=sharing" TargetMode="External"/><Relationship Id="rId243" Type="http://schemas.openxmlformats.org/officeDocument/2006/relationships/hyperlink" Target="https://docs.google.com/document/d/1JsPwxsMm441Sq7XW4pyAmO6cg0EZlikV/edit?usp=sharing&amp;ouid=112731784953955484585&amp;rtpof=true&amp;sd=true" TargetMode="External"/><Relationship Id="rId264" Type="http://schemas.openxmlformats.org/officeDocument/2006/relationships/hyperlink" Target="https://drive.google.com/file/d/1dJmN2ONjd-o9_kC7SY6O7G7sdSOL7ybr/view?usp=sharing" TargetMode="External"/><Relationship Id="rId285" Type="http://schemas.openxmlformats.org/officeDocument/2006/relationships/hyperlink" Target="https://drive.google.com/file/d/1MCEG8bVYmh2-kUo5tDqMBHpZpvtsBZJt/view?usp=sharing" TargetMode="External"/><Relationship Id="rId450" Type="http://schemas.openxmlformats.org/officeDocument/2006/relationships/hyperlink" Target="https://drive.google.com/file/d/1Qc7ZO42uJW6KzuMlgdtY0aTFK-IHI0g2/view?usp=sharing" TargetMode="External"/><Relationship Id="rId471" Type="http://schemas.openxmlformats.org/officeDocument/2006/relationships/hyperlink" Target="https://drive.google.com/file/d/1WiSdTNwImEztrjD9AGtl7nXy3DFQAabp/view?usp=drive_link" TargetMode="External"/><Relationship Id="rId506" Type="http://schemas.openxmlformats.org/officeDocument/2006/relationships/comments" Target="../comments1.xml"/><Relationship Id="rId17" Type="http://schemas.openxmlformats.org/officeDocument/2006/relationships/hyperlink" Target="https://drive.google.com/file/d/1ufvnvmUoM9rpnpH_qXNWvOckVYoGS-qV/view?usp=sharing" TargetMode="External"/><Relationship Id="rId38" Type="http://schemas.openxmlformats.org/officeDocument/2006/relationships/hyperlink" Target="https://drive.google.com/file/d/1vQAJ53Nn4Gma1y4KwIqjy4_iTnRoizMA/view?usp=sharing" TargetMode="External"/><Relationship Id="rId59" Type="http://schemas.openxmlformats.org/officeDocument/2006/relationships/hyperlink" Target="https://drive.google.com/file/d/1ebulUbc0IpbXpcYs9IYMr04Vwm3ndg-_/view?usp=sharing" TargetMode="External"/><Relationship Id="rId103" Type="http://schemas.openxmlformats.org/officeDocument/2006/relationships/hyperlink" Target="https://drive.google.com/file/d/18o81fTxnAuJakeMz2V0-qFc57jHngibk/view?usp=sharing" TargetMode="External"/><Relationship Id="rId124" Type="http://schemas.openxmlformats.org/officeDocument/2006/relationships/hyperlink" Target="https://drive.google.com/file/d/19bBEzq7WfeQYyOIhLqoG1m8DGmEu5ZBI/view?usp=sharing" TargetMode="External"/><Relationship Id="rId310" Type="http://schemas.openxmlformats.org/officeDocument/2006/relationships/hyperlink" Target="https://drive.google.com/file/d/1I7lUkPpuj9mj_a8IeImQXplHflbMFcb5/view?usp=sharing" TargetMode="External"/><Relationship Id="rId492" Type="http://schemas.openxmlformats.org/officeDocument/2006/relationships/hyperlink" Target="https://drive.google.com/file/d/11p2kXcjqMFHeDlqaixo1fMxQyWcNF_XH/view?usp=drive_link" TargetMode="External"/><Relationship Id="rId70" Type="http://schemas.openxmlformats.org/officeDocument/2006/relationships/hyperlink" Target="https://drive.google.com/file/d/1cj9TKghjPA4GmzoXYzF28Wgi7Y3EqOPE/view?usp=sharing" TargetMode="External"/><Relationship Id="rId91" Type="http://schemas.openxmlformats.org/officeDocument/2006/relationships/hyperlink" Target="https://drive.google.com/file/d/1NRm5qkNNF52D7DtjjGNtWYun56HVIOLw/view?usp=sharing" TargetMode="External"/><Relationship Id="rId145" Type="http://schemas.openxmlformats.org/officeDocument/2006/relationships/hyperlink" Target="https://drive.google.com/file/d/159yKjJiszyC6IA3zF3_6LSN92yTLEjG4/view?usp=sharing" TargetMode="External"/><Relationship Id="rId166" Type="http://schemas.openxmlformats.org/officeDocument/2006/relationships/hyperlink" Target="https://drive.google.com/file/d/1AZdEyMgWaL4Z4Yrw_tEkc-WCVq1smgOl/view?usp=sharing" TargetMode="External"/><Relationship Id="rId187" Type="http://schemas.openxmlformats.org/officeDocument/2006/relationships/hyperlink" Target="https://drive.google.com/file/d/1wuJjFfEb6oCEvgZ41_S0xPAyzfZRwGRT/view?usp=sharing" TargetMode="External"/><Relationship Id="rId331" Type="http://schemas.openxmlformats.org/officeDocument/2006/relationships/hyperlink" Target="https://drive.google.com/file/d/120g06mSlZKxKneIRGaYZN1paTrLH-DSS/view?usp=sharing" TargetMode="External"/><Relationship Id="rId352" Type="http://schemas.openxmlformats.org/officeDocument/2006/relationships/hyperlink" Target="https://drive.google.com/file/d/16VA8t3v5sRTYEnU0JtM1Tw545ohITDzq/view?usp=sharing" TargetMode="External"/><Relationship Id="rId373" Type="http://schemas.openxmlformats.org/officeDocument/2006/relationships/hyperlink" Target="https://drive.google.com/file/d/13zNzTtSwAVfF0ESwZL_k75rejDT7sF9u/view?usp=sharing" TargetMode="External"/><Relationship Id="rId394" Type="http://schemas.openxmlformats.org/officeDocument/2006/relationships/hyperlink" Target="https://drive.google.com/file/d/1FJ52Ayf-KCglFvuhvFKV9Ga1yBqArSnU/view?usp=sharing" TargetMode="External"/><Relationship Id="rId408" Type="http://schemas.openxmlformats.org/officeDocument/2006/relationships/hyperlink" Target="https://drive.google.com/file/d/1cTlPSjfzaxqohVb76YTZn4ZDxwc_EEe_/view?usp=sharing" TargetMode="External"/><Relationship Id="rId429" Type="http://schemas.openxmlformats.org/officeDocument/2006/relationships/hyperlink" Target="https://drive.google.com/file/d/13wo6szQXyTNGNPg9iQorqWnMBwlv3Pzg/view?usp=sharing" TargetMode="External"/><Relationship Id="rId1" Type="http://schemas.openxmlformats.org/officeDocument/2006/relationships/hyperlink" Target="https://drive.google.com/file/d/1KaX6Nvu8anepbJMzDWwakvfRkaaBg37x/view?usp=sharing" TargetMode="External"/><Relationship Id="rId212" Type="http://schemas.openxmlformats.org/officeDocument/2006/relationships/hyperlink" Target="https://drive.google.com/file/d/1u8nYUE6TQuIKpiv86c0l_YCVzglf_AV5/view?usp=sharing" TargetMode="External"/><Relationship Id="rId233" Type="http://schemas.openxmlformats.org/officeDocument/2006/relationships/hyperlink" Target="https://drive.google.com/file/d/1OXnSncOiTfqS8Pyz2kHdq_pn9BpGfWq0/view?usp=sharing" TargetMode="External"/><Relationship Id="rId254" Type="http://schemas.openxmlformats.org/officeDocument/2006/relationships/hyperlink" Target="https://drive.google.com/file/d/15WWgsmVzEkDC8u-lMGztwHoKgMWwD6iP/view?usp=sharing" TargetMode="External"/><Relationship Id="rId440" Type="http://schemas.openxmlformats.org/officeDocument/2006/relationships/hyperlink" Target="https://drive.google.com/file/d/10N7_fIkElOl1ZEFKFr7zpWuPam4oFOPO/view?usp=drive_link" TargetMode="External"/><Relationship Id="rId28" Type="http://schemas.openxmlformats.org/officeDocument/2006/relationships/hyperlink" Target="https://drive.google.com/file/d/1BH8Q_xs0Iyrgmd_DIeUSq23SYbIslWky/view?usp=sharing" TargetMode="External"/><Relationship Id="rId49" Type="http://schemas.openxmlformats.org/officeDocument/2006/relationships/hyperlink" Target="https://drive.google.com/file/d/1zxC77XtHZcYfVB-SxY1W9xGoDSLPrPPc/view?usp=sharing" TargetMode="External"/><Relationship Id="rId114" Type="http://schemas.openxmlformats.org/officeDocument/2006/relationships/hyperlink" Target="https://drive.google.com/file/d/1Z5U2xaTm4mcx60Hn6vMr1kMK_WsX3C0e/view?usp=sharing" TargetMode="External"/><Relationship Id="rId275" Type="http://schemas.openxmlformats.org/officeDocument/2006/relationships/hyperlink" Target="https://drive.google.com/file/d/1iiMOlYARdLsQppzU-5dnawVhq0iVJUOT/view?usp=sharing" TargetMode="External"/><Relationship Id="rId296" Type="http://schemas.openxmlformats.org/officeDocument/2006/relationships/hyperlink" Target="https://drive.google.com/file/d/18JEGklHG5m9T-4tds20n0Nx2U_wmXhRJ/view?usp=sharing" TargetMode="External"/><Relationship Id="rId300" Type="http://schemas.openxmlformats.org/officeDocument/2006/relationships/hyperlink" Target="https://drive.google.com/file/d/1uTJbaUHDvhlCPZeaTeGX769NyXhesZK5/view?usp=sharing" TargetMode="External"/><Relationship Id="rId461" Type="http://schemas.openxmlformats.org/officeDocument/2006/relationships/hyperlink" Target="https://drive.google.com/file/d/1eUpbT9EmWUjkeLMgM5nzsirDvRaTZXKw/view?usp=drive_link" TargetMode="External"/><Relationship Id="rId482" Type="http://schemas.openxmlformats.org/officeDocument/2006/relationships/hyperlink" Target="https://drive.google.com/file/d/1S7KYaGB9p61PdTzrHpZTxmueLfOvaXqB/view?usp=drive_link" TargetMode="External"/><Relationship Id="rId60" Type="http://schemas.openxmlformats.org/officeDocument/2006/relationships/hyperlink" Target="https://drive.google.com/file/d/10WSyw_gPo8KeqDMURFc6f8pPh4JDEGuZ/view?usp=sharing" TargetMode="External"/><Relationship Id="rId81" Type="http://schemas.openxmlformats.org/officeDocument/2006/relationships/hyperlink" Target="https://drive.google.com/file/d/1BEYGk4ztXdRv-WfR4c5AiRwKaIj5xLGv/view?usp=sharing" TargetMode="External"/><Relationship Id="rId135" Type="http://schemas.openxmlformats.org/officeDocument/2006/relationships/hyperlink" Target="https://drive.google.com/file/d/1K_DxW4C0VAdw_U2Bj97FHrDqWHyFxRLn/view?usp=sharing" TargetMode="External"/><Relationship Id="rId156" Type="http://schemas.openxmlformats.org/officeDocument/2006/relationships/hyperlink" Target="https://drive.google.com/file/d/1d3ZxEbYvqw1AuxDGM81iyJaolbyoCj88/view?usp=sharing" TargetMode="External"/><Relationship Id="rId177" Type="http://schemas.openxmlformats.org/officeDocument/2006/relationships/hyperlink" Target="https://drive.google.com/file/d/1j38bizLy8xZqoXOdmveBYRBD5BWFnyv3/view?usp=sharing" TargetMode="External"/><Relationship Id="rId198" Type="http://schemas.openxmlformats.org/officeDocument/2006/relationships/hyperlink" Target="https://drive.google.com/file/d/1qNZfNRkG5IclQ-AP29WnXKLGY6jEv9NC/view?usp=sharing" TargetMode="External"/><Relationship Id="rId321" Type="http://schemas.openxmlformats.org/officeDocument/2006/relationships/hyperlink" Target="https://drive.google.com/file/d/1esdIs88UuD_9MkrHLca64dF6DrG-Y8fn/view?usp=sharing" TargetMode="External"/><Relationship Id="rId342" Type="http://schemas.openxmlformats.org/officeDocument/2006/relationships/hyperlink" Target="https://drive.google.com/file/d/1JyFMOmCr5C2YU97r38W60LakRV0Yh2QA/view?usp=sharing" TargetMode="External"/><Relationship Id="rId363" Type="http://schemas.openxmlformats.org/officeDocument/2006/relationships/hyperlink" Target="https://drive.google.com/file/d/12lZotNhw2pMpiH9clKDRosrr-R-YxrsR/view?usp=sharing" TargetMode="External"/><Relationship Id="rId384" Type="http://schemas.openxmlformats.org/officeDocument/2006/relationships/hyperlink" Target="https://drive.google.com/file/d/1umqmWCylsfwZYAGdfegO2I6LmhOy2z89/view?usp=sharing" TargetMode="External"/><Relationship Id="rId419" Type="http://schemas.openxmlformats.org/officeDocument/2006/relationships/hyperlink" Target="https://drive.google.com/file/d/1wfZxz0XS8uyog8r_SPTd1xokIrtf7PB9/view?usp=sharing" TargetMode="External"/><Relationship Id="rId202" Type="http://schemas.openxmlformats.org/officeDocument/2006/relationships/hyperlink" Target="https://drive.google.com/file/d/1V9BaY13QByZUDJ-Jjf5F5lTEE05-Rni4/view?usp=sharing" TargetMode="External"/><Relationship Id="rId223" Type="http://schemas.openxmlformats.org/officeDocument/2006/relationships/hyperlink" Target="https://drive.google.com/file/d/1cj9TKghjPA4GmzoXYzF28Wgi7Y3EqOPE/view?usp=sharing" TargetMode="External"/><Relationship Id="rId244" Type="http://schemas.openxmlformats.org/officeDocument/2006/relationships/hyperlink" Target="https://drive.google.com/file/d/1FLNI2_QKWj93cm1bi7kMjMgZQcJf4b7x/view?usp=sharing" TargetMode="External"/><Relationship Id="rId430" Type="http://schemas.openxmlformats.org/officeDocument/2006/relationships/hyperlink" Target="https://drive.google.com/file/d/1VLNS-GGY7d7wFAPnzq62VO9CQm4zs8Ma/view?usp=sharing" TargetMode="External"/><Relationship Id="rId18" Type="http://schemas.openxmlformats.org/officeDocument/2006/relationships/hyperlink" Target="https://drive.google.com/file/d/1EMewJAvWhZwafWOzUWIuL7ck3shptFv6/view?usp=sharing" TargetMode="External"/><Relationship Id="rId39" Type="http://schemas.openxmlformats.org/officeDocument/2006/relationships/hyperlink" Target="https://drive.google.com/file/d/1VYWB8HkSIPRPnV4kC5yeIcRh-ZFH82PW/view?usp=sharing" TargetMode="External"/><Relationship Id="rId265" Type="http://schemas.openxmlformats.org/officeDocument/2006/relationships/hyperlink" Target="https://drive.google.com/file/d/1iqcSjTRsOiOHDoBmgUeJHcRygtSoHfvJ/view?usp=sharing" TargetMode="External"/><Relationship Id="rId286" Type="http://schemas.openxmlformats.org/officeDocument/2006/relationships/hyperlink" Target="https://drive.google.com/file/d/1qI2MQamNNc4vk2V9T4iQRJ1bkx8dqNAs/view?usp=sharing" TargetMode="External"/><Relationship Id="rId451" Type="http://schemas.openxmlformats.org/officeDocument/2006/relationships/hyperlink" Target="https://drive.google.com/file/d/1u4T4J9LLETVzcrA7qy5W1dB8thKP2W8p/view?usp=drive_link" TargetMode="External"/><Relationship Id="rId472" Type="http://schemas.openxmlformats.org/officeDocument/2006/relationships/hyperlink" Target="https://drive.google.com/file/d/1VK4iEsOMdDOZ7aZf7z8gjTDT9yA0-LSy/view?usp=drive_link" TargetMode="External"/><Relationship Id="rId493" Type="http://schemas.openxmlformats.org/officeDocument/2006/relationships/hyperlink" Target="https://drive.google.com/file/d/1telzaKnZ3Vr2dWT3YYKiA0D_F3Vy-OaZ/view?usp=drive_link" TargetMode="External"/><Relationship Id="rId50" Type="http://schemas.openxmlformats.org/officeDocument/2006/relationships/hyperlink" Target="https://drive.google.com/file/d/13G5DQ5Ygp7scao-4w-ftZgijEYy97OJi/view?usp=sharing" TargetMode="External"/><Relationship Id="rId104" Type="http://schemas.openxmlformats.org/officeDocument/2006/relationships/hyperlink" Target="https://drive.google.com/file/d/1fs06P3RUSLzJmNySZS7O5Y7rF89FK6Et/view?usp=sharing" TargetMode="External"/><Relationship Id="rId125" Type="http://schemas.openxmlformats.org/officeDocument/2006/relationships/hyperlink" Target="https://drive.google.com/file/d/11UdDseQIdaaWqkOAXvYdKqhkfIv5INle/view?usp=sharing" TargetMode="External"/><Relationship Id="rId146" Type="http://schemas.openxmlformats.org/officeDocument/2006/relationships/hyperlink" Target="https://drive.google.com/file/d/1-AAPqQxoc6lv2dBr8tnY2nYesHNz12PP/view?usp=sharing" TargetMode="External"/><Relationship Id="rId167" Type="http://schemas.openxmlformats.org/officeDocument/2006/relationships/hyperlink" Target="https://drive.google.com/file/d/1UimvooJ6L2KY511V5AY0ITZ_1AfHAguA/view?usp=sharing" TargetMode="External"/><Relationship Id="rId188" Type="http://schemas.openxmlformats.org/officeDocument/2006/relationships/hyperlink" Target="https://drive.google.com/file/d/1977EmP5uDArZc4A2qTtMTHCMX4iaO7pN/view?usp=sharing" TargetMode="External"/><Relationship Id="rId311" Type="http://schemas.openxmlformats.org/officeDocument/2006/relationships/hyperlink" Target="https://drive.google.com/file/d/1ir76za9YySXoGWX9nFRHLtCZHV8lF5lt/view?usp=sharing" TargetMode="External"/><Relationship Id="rId332" Type="http://schemas.openxmlformats.org/officeDocument/2006/relationships/hyperlink" Target="https://drive.google.com/file/d/14bMbruLrM75oBNG0DVUuiNI2mg9QBe0e/view?usp=sharing" TargetMode="External"/><Relationship Id="rId353" Type="http://schemas.openxmlformats.org/officeDocument/2006/relationships/hyperlink" Target="https://drive.google.com/file/d/1hOCuHndU3lWLE5M6D21XKRlBUPUHPhFi/view?usp=sharing" TargetMode="External"/><Relationship Id="rId374" Type="http://schemas.openxmlformats.org/officeDocument/2006/relationships/hyperlink" Target="https://drive.google.com/file/d/1131Yrcp358GTp-u1SZxQyX97bdCmU4fa/view?usp=sharing" TargetMode="External"/><Relationship Id="rId395" Type="http://schemas.openxmlformats.org/officeDocument/2006/relationships/hyperlink" Target="https://drive.google.com/file/d/1j_VlWV57Uy7SgLZhxeuMnFXFtZFOJDGd/view?usp=sharing" TargetMode="External"/><Relationship Id="rId409" Type="http://schemas.openxmlformats.org/officeDocument/2006/relationships/hyperlink" Target="https://drive.google.com/file/d/1IhNW1Mzy5OgndV2P5Z3fBpLop10KGhod/view?usp=sharing" TargetMode="External"/><Relationship Id="rId71" Type="http://schemas.openxmlformats.org/officeDocument/2006/relationships/hyperlink" Target="https://drive.google.com/file/d/1htmHC3aFbywNcLjgmGC20lVQ_GiD5Kvj/view?usp=sharing" TargetMode="External"/><Relationship Id="rId92" Type="http://schemas.openxmlformats.org/officeDocument/2006/relationships/hyperlink" Target="https://drive.google.com/file/d/1q2pOpDptPIobiRGWXQ8wAbfLNApjAcOH/view?usp=sharing" TargetMode="External"/><Relationship Id="rId213" Type="http://schemas.openxmlformats.org/officeDocument/2006/relationships/hyperlink" Target="https://drive.google.com/file/d/1_aqBSSS-Ph9VqMOac4d9RzMtEmjUTBzN/view?usp=sharing" TargetMode="External"/><Relationship Id="rId234" Type="http://schemas.openxmlformats.org/officeDocument/2006/relationships/hyperlink" Target="https://drive.google.com/file/d/1XtaWb8JVl_-Ztvc3Rig8XsrZ_Guu47Un/view?usp=sharing" TargetMode="External"/><Relationship Id="rId420" Type="http://schemas.openxmlformats.org/officeDocument/2006/relationships/hyperlink" Target="https://drive.google.com/file/d/1mAuTI6W0y7p3glYiiOG5zPAYc7eEvDnb/view?usp=sharing" TargetMode="External"/><Relationship Id="rId2" Type="http://schemas.openxmlformats.org/officeDocument/2006/relationships/hyperlink" Target="https://drive.google.com/file/d/1Idp-9iCDMI-lTkm0ecmogvgXxsGYcncN/view?usp=sharing" TargetMode="External"/><Relationship Id="rId29" Type="http://schemas.openxmlformats.org/officeDocument/2006/relationships/hyperlink" Target="https://drive.google.com/file/d/15MyUqOAJcmb0dx0M9AoOujHEIYRjx3vx/view?usp=sharing" TargetMode="External"/><Relationship Id="rId255" Type="http://schemas.openxmlformats.org/officeDocument/2006/relationships/hyperlink" Target="https://drive.google.com/file/d/1un4fAnX6xEkdT30aCJdWmwRFy02sEHGP/view?usp=sharing" TargetMode="External"/><Relationship Id="rId276" Type="http://schemas.openxmlformats.org/officeDocument/2006/relationships/hyperlink" Target="https://drive.google.com/file/d/1oJuz68bujtAy9V3ia0Zr9fFean1w3ecU/view?usp=sharing" TargetMode="External"/><Relationship Id="rId297" Type="http://schemas.openxmlformats.org/officeDocument/2006/relationships/hyperlink" Target="https://drive.google.com/file/d/1jld3i6J3y4W0eFX02mT-bAggktBHZDIH/view?usp=sharing" TargetMode="External"/><Relationship Id="rId441" Type="http://schemas.openxmlformats.org/officeDocument/2006/relationships/hyperlink" Target="https://drive.google.com/file/d/1jOAfH4kwIvpBu7FV7kFcammiVJwQWyrR/view?usp=sharing" TargetMode="External"/><Relationship Id="rId462" Type="http://schemas.openxmlformats.org/officeDocument/2006/relationships/hyperlink" Target="https://drive.google.com/file/d/1tNOFHRsKdUsXNPSO3wP9Ph3ooUIX0qg_/view?usp=drive_link" TargetMode="External"/><Relationship Id="rId483" Type="http://schemas.openxmlformats.org/officeDocument/2006/relationships/hyperlink" Target="https://drive.google.com/file/d/14t6Btpei7yO3GjZAgfmWaYdapxR6AQUw/view?usp=sharing" TargetMode="External"/><Relationship Id="rId40" Type="http://schemas.openxmlformats.org/officeDocument/2006/relationships/hyperlink" Target="https://drive.google.com/file/d/1qtugKKAHSmr86NlYCe6WaANEgpgpPz9m/view?usp=sharing" TargetMode="External"/><Relationship Id="rId115" Type="http://schemas.openxmlformats.org/officeDocument/2006/relationships/hyperlink" Target="https://drive.google.com/file/d/1O3Fq9PBQ2qcWgPZv3TjQ4ALi_OyGlJzO/view?usp=sharing" TargetMode="External"/><Relationship Id="rId136" Type="http://schemas.openxmlformats.org/officeDocument/2006/relationships/hyperlink" Target="https://drive.google.com/file/d/1CQ-vYLovFsw32jCr7s0CFw2npxEpdUrB/view?usp=sharing" TargetMode="External"/><Relationship Id="rId157" Type="http://schemas.openxmlformats.org/officeDocument/2006/relationships/hyperlink" Target="https://drive.google.com/file/d/1dqvedawxgHkXh32Ik-O3akA9aSLT68DT/view?usp=sharing" TargetMode="External"/><Relationship Id="rId178" Type="http://schemas.openxmlformats.org/officeDocument/2006/relationships/hyperlink" Target="https://drive.google.com/file/d/1Nc5VsRMzQmvk7LnP9F_mjcHkzdOTnaSc/view?usp=sharing" TargetMode="External"/><Relationship Id="rId301" Type="http://schemas.openxmlformats.org/officeDocument/2006/relationships/hyperlink" Target="https://drive.google.com/file/d/1tQfUORHUet09UXrGVfVj6W9fdn_6WP6n/view?usp=sharing" TargetMode="External"/><Relationship Id="rId322" Type="http://schemas.openxmlformats.org/officeDocument/2006/relationships/hyperlink" Target="https://drive.google.com/file/d/1uyZWineKy3XyObI3oyqGzEWp7RjXhlt5/view?usp=sharing" TargetMode="External"/><Relationship Id="rId343" Type="http://schemas.openxmlformats.org/officeDocument/2006/relationships/hyperlink" Target="https://drive.google.com/file/d/10UHT-d-b_Io0CzEx8ylqA_9TfExjLmA6/view?usp=sharing" TargetMode="External"/><Relationship Id="rId364" Type="http://schemas.openxmlformats.org/officeDocument/2006/relationships/hyperlink" Target="https://drive.google.com/file/d/11KD8R_jEZ6Ak7U5sv2L0ueUK8dZfONI1/view?usp=sharing" TargetMode="External"/><Relationship Id="rId61" Type="http://schemas.openxmlformats.org/officeDocument/2006/relationships/hyperlink" Target="https://drive.google.com/file/d/1YEXZ8mSBRlOxRa-amgZ1zOuld8TR67CX/view?usp=sharing" TargetMode="External"/><Relationship Id="rId82" Type="http://schemas.openxmlformats.org/officeDocument/2006/relationships/hyperlink" Target="https://drive.google.com/file/d/1RXV69RTGSf4FEW8RAPUCXR-Gn48g5p8R/view?usp=sharing" TargetMode="External"/><Relationship Id="rId199" Type="http://schemas.openxmlformats.org/officeDocument/2006/relationships/hyperlink" Target="https://drive.google.com/file/d/1TfH9QAF1IyUsCFlZynLdfkygDiIPBsJ9/view?usp=sharing" TargetMode="External"/><Relationship Id="rId203" Type="http://schemas.openxmlformats.org/officeDocument/2006/relationships/hyperlink" Target="https://drive.google.com/file/d/1KaorP3eNXrZpKJsgebJ-E1mzbaycgPux/view?usp=sharing/view?usp=sharing" TargetMode="External"/><Relationship Id="rId385" Type="http://schemas.openxmlformats.org/officeDocument/2006/relationships/hyperlink" Target="https://drive.google.com/file/d/1bCPjH7bc-5cEXZWjgXVkO_nQsF4EYnA-/view?usp=sharing" TargetMode="External"/><Relationship Id="rId19" Type="http://schemas.openxmlformats.org/officeDocument/2006/relationships/hyperlink" Target="https://drive.google.com/file/d/1XZ81HsAI-DFZoSMMO7-M8geW-ahuIBjw/view?usp=sharing" TargetMode="External"/><Relationship Id="rId224" Type="http://schemas.openxmlformats.org/officeDocument/2006/relationships/hyperlink" Target="https://drive.google.com/file/d/1P40o4Puj5JPJzeudxVH4DfZT2OJ8Q2_e/view?usp=sharing" TargetMode="External"/><Relationship Id="rId245" Type="http://schemas.openxmlformats.org/officeDocument/2006/relationships/hyperlink" Target="https://drive.google.com/file/d/1oO9qUecDcM1weIzvCUCkymyoGTQY8-Z7/view?usp=sharing" TargetMode="External"/><Relationship Id="rId266" Type="http://schemas.openxmlformats.org/officeDocument/2006/relationships/hyperlink" Target="https://drive.google.com/file/d/1kAcjbIAXLcDvKJ8q5JXWIyQ6iDD-VLMN/view?usp=sharing" TargetMode="External"/><Relationship Id="rId287" Type="http://schemas.openxmlformats.org/officeDocument/2006/relationships/hyperlink" Target="https://drive.google.com/file/d/1rUlzlxzZzh4z38i8KxS6K42rZBblBdwn/view?usp=sharing" TargetMode="External"/><Relationship Id="rId410" Type="http://schemas.openxmlformats.org/officeDocument/2006/relationships/hyperlink" Target="https://drive.google.com/file/d/1CN0Rp_D-JE-C4sR0g3U_HPMTXnqZSG3d/view?usp=sharing" TargetMode="External"/><Relationship Id="rId431" Type="http://schemas.openxmlformats.org/officeDocument/2006/relationships/hyperlink" Target="https://drive.google.com/file/d/1gGLUtxdQYACLHfakMbEIsc9jd3ICKBmg/view?usp=sharing" TargetMode="External"/><Relationship Id="rId452" Type="http://schemas.openxmlformats.org/officeDocument/2006/relationships/hyperlink" Target="https://drive.google.com/file/d/1Cr7Up1BwzDdWiDw-rxE3h10mp2QlDK0D/view?usp=sharing" TargetMode="External"/><Relationship Id="rId473" Type="http://schemas.openxmlformats.org/officeDocument/2006/relationships/hyperlink" Target="https://drive.google.com/file/d/1EO4nUMyFAKPJNMKnT-Vj_CE-gBDs0VVe/view?usp=drive_link" TargetMode="External"/><Relationship Id="rId494" Type="http://schemas.openxmlformats.org/officeDocument/2006/relationships/hyperlink" Target="https://drive.google.com/file/d/1PXRPctkNmUH58vJqu_JtQuJ8ZU-dH86K/view?usp=drive_link" TargetMode="External"/><Relationship Id="rId30" Type="http://schemas.openxmlformats.org/officeDocument/2006/relationships/hyperlink" Target="https://drive.google.com/file/d/1wOdkeqjEPQxgAyJiY1iL8tB0gZHjZGYT/view?usp=sharing" TargetMode="External"/><Relationship Id="rId105" Type="http://schemas.openxmlformats.org/officeDocument/2006/relationships/hyperlink" Target="https://drive.google.com/file/d/1YZQgiwOKb1oE87uUEzK3iNh51dDCBpHf/view?usp=sharing" TargetMode="External"/><Relationship Id="rId126" Type="http://schemas.openxmlformats.org/officeDocument/2006/relationships/hyperlink" Target="https://drive.google.com/file/d/11UdDseQIdaaWqkOAXvYdKqhkfIv5INle/view?usp=sharing" TargetMode="External"/><Relationship Id="rId147" Type="http://schemas.openxmlformats.org/officeDocument/2006/relationships/hyperlink" Target="https://drive.google.com/file/d/1Vww6PDh68UZsX5UvCHJvDQG7MJqayqld/view?usp=sharing" TargetMode="External"/><Relationship Id="rId168" Type="http://schemas.openxmlformats.org/officeDocument/2006/relationships/hyperlink" Target="https://drive.google.com/file/d/1TgZOR4cjgIiEEFa8uk-olQLSxxmHf0Gx/view?usp=sharing" TargetMode="External"/><Relationship Id="rId312" Type="http://schemas.openxmlformats.org/officeDocument/2006/relationships/hyperlink" Target="https://drive.google.com/file/d/1ioU4oq7UIcHedsBkt1TxTreuo72y42hC/view?usp=sharing" TargetMode="External"/><Relationship Id="rId333" Type="http://schemas.openxmlformats.org/officeDocument/2006/relationships/hyperlink" Target="https://drive.google.com/file/d/1sUDcYlKL0sJZ8jRkYTb1aSiORpTO2Jf4/view?usp=sharing" TargetMode="External"/><Relationship Id="rId354" Type="http://schemas.openxmlformats.org/officeDocument/2006/relationships/hyperlink" Target="https://drive.google.com/file/d/1Df-LC0jeYeeKLDpIN1mSRxybJYMVWP8r/view?usp=sharing" TargetMode="External"/><Relationship Id="rId51" Type="http://schemas.openxmlformats.org/officeDocument/2006/relationships/hyperlink" Target="https://drive.google.com/file/d/1TCl1J9ddc6C0X3MuNzEpxb8M36UE8hr4/view?usp=sharing" TargetMode="External"/><Relationship Id="rId72" Type="http://schemas.openxmlformats.org/officeDocument/2006/relationships/hyperlink" Target="https://drive.google.com/file/d/15gwcyczCPZxMedjUfEdOOL1IXzvIL3FY/view?usp=sharing" TargetMode="External"/><Relationship Id="rId93" Type="http://schemas.openxmlformats.org/officeDocument/2006/relationships/hyperlink" Target="https://drive.google.com/file/d/1Qx9KB1PG_05xD0lTI7_ZiC6LzQjVOUz3/view?usp=sharing" TargetMode="External"/><Relationship Id="rId189" Type="http://schemas.openxmlformats.org/officeDocument/2006/relationships/hyperlink" Target="https://drive.google.com/file/d/1hWMqJhc096XbURHN39NnUX6kXgq3ymUx/view?usp=sharing" TargetMode="External"/><Relationship Id="rId375" Type="http://schemas.openxmlformats.org/officeDocument/2006/relationships/hyperlink" Target="https://drive.google.com/file/d/1KaCtnlBkqcidb0faHLlW9OLdfWxL9Bin/view?usp=sharing" TargetMode="External"/><Relationship Id="rId396" Type="http://schemas.openxmlformats.org/officeDocument/2006/relationships/hyperlink" Target="https://drive.google.com/file/d/1IuCmLe7Zh9xMVsoXSAcypHAtbIfRlNGE/view?usp=sharing" TargetMode="External"/><Relationship Id="rId3" Type="http://schemas.openxmlformats.org/officeDocument/2006/relationships/hyperlink" Target="https://drive.google.com/file/d/1n4TY-AFCXM7UjawEOjPwyTtdxsdDQWDx/view?usp=sharing" TargetMode="External"/><Relationship Id="rId214" Type="http://schemas.openxmlformats.org/officeDocument/2006/relationships/hyperlink" Target="https://drive.google.com/file/d/19Np6qLkILgDeZuJSrHxGIrflV4efd0nO/view?usp=sharing" TargetMode="External"/><Relationship Id="rId235" Type="http://schemas.openxmlformats.org/officeDocument/2006/relationships/hyperlink" Target="https://drive.google.com/file/d/1PMUAXqKnv_HByWwOHxx4PG2rmJxWDJ0E/view?usp=sharing" TargetMode="External"/><Relationship Id="rId256" Type="http://schemas.openxmlformats.org/officeDocument/2006/relationships/hyperlink" Target="https://drive.google.com/file/d/1-EluVOMP3eAXDMif1so444KebCpvIW3u/view?usp=sharing" TargetMode="External"/><Relationship Id="rId277" Type="http://schemas.openxmlformats.org/officeDocument/2006/relationships/hyperlink" Target="https://drive.google.com/file/d/1_88xHYFxumRvPngTmMY7AkpoxQesR_fs/view?usp=sharing" TargetMode="External"/><Relationship Id="rId298" Type="http://schemas.openxmlformats.org/officeDocument/2006/relationships/hyperlink" Target="https://drive.google.com/file/d/1cyHEYdE5R55gErCuDsyMnqNSwBCyT8bB/view?usp=sharing" TargetMode="External"/><Relationship Id="rId400" Type="http://schemas.openxmlformats.org/officeDocument/2006/relationships/hyperlink" Target="https://drive.google.com/file/d/1xGUYGV0NccB5awkeRhRI27ULDfAd83Gz/view?usp=sharing" TargetMode="External"/><Relationship Id="rId421" Type="http://schemas.openxmlformats.org/officeDocument/2006/relationships/hyperlink" Target="https://drive.google.com/file/d/1xKMkCAWpPTuEUX1R-gPNrDqDMslQEPAc/view?usp=sharing" TargetMode="External"/><Relationship Id="rId442" Type="http://schemas.openxmlformats.org/officeDocument/2006/relationships/hyperlink" Target="https://drive.google.com/file/d/1Yoz5VIeKpEROJiUOsy6-NrcnOoHuwDh3/view?usp=sharing" TargetMode="External"/><Relationship Id="rId463" Type="http://schemas.openxmlformats.org/officeDocument/2006/relationships/hyperlink" Target="https://drive.google.com/file/d/1Z2SSoilimPiaQpWbqGxKmUEqRRWLzt8a/view?usp=drive_link" TargetMode="External"/><Relationship Id="rId484" Type="http://schemas.openxmlformats.org/officeDocument/2006/relationships/hyperlink" Target="https://drive.google.com/file/d/1h6s-sRvN7BgRZ295HiTpZfKkP86IMAU-/view?usp=drive_link" TargetMode="External"/><Relationship Id="rId116" Type="http://schemas.openxmlformats.org/officeDocument/2006/relationships/hyperlink" Target="https://drive.google.com/file/d/1Yw-z9M8Jo1KHjl5d1BTgtxBeFyu4spF4/view?usp=sharing" TargetMode="External"/><Relationship Id="rId137" Type="http://schemas.openxmlformats.org/officeDocument/2006/relationships/hyperlink" Target="https://drive.google.com/file/d/11OeZOaQ5uPjuPBnsPWiK2uTXC889DVBt/view?usp=sharing" TargetMode="External"/><Relationship Id="rId158" Type="http://schemas.openxmlformats.org/officeDocument/2006/relationships/hyperlink" Target="https://drive.google.com/file/d/1fh633YIYxawF6EzqImUHS8crjuENhYWT/view?usp=sharing" TargetMode="External"/><Relationship Id="rId302" Type="http://schemas.openxmlformats.org/officeDocument/2006/relationships/hyperlink" Target="https://drive.google.com/file/d/1Ub3W07QsCNRE-E88g7uB3jI3sk-IEI3Q/view?usp=sharing" TargetMode="External"/><Relationship Id="rId323" Type="http://schemas.openxmlformats.org/officeDocument/2006/relationships/hyperlink" Target="https://drive.google.com/file/d/1h4YY7G_rUIdFuTs3ZDEUX-kYru2XXMa6/view?usp=sharing" TargetMode="External"/><Relationship Id="rId344" Type="http://schemas.openxmlformats.org/officeDocument/2006/relationships/hyperlink" Target="https://drive.google.com/file/d/1KlKgy4WDR-q_Pf9N7BW3ZVnkfiyDGnuc/view?usp=sharing" TargetMode="External"/><Relationship Id="rId20" Type="http://schemas.openxmlformats.org/officeDocument/2006/relationships/hyperlink" Target="https://drive.google.com/file/d/1cB8SzozQMXsf956JQsyI5Pq3sUQESxDV/view?usp=sharing" TargetMode="External"/><Relationship Id="rId41" Type="http://schemas.openxmlformats.org/officeDocument/2006/relationships/hyperlink" Target="https://drive.google.com/file/d/1WZmanvVoOuwF1U6zotYDjc37HsFnmdRZ/view?usp=sharing" TargetMode="External"/><Relationship Id="rId62" Type="http://schemas.openxmlformats.org/officeDocument/2006/relationships/hyperlink" Target="https://drive.google.com/file/d/16gjrrEwwljcnJzhqFVhUNixl2GDBMJEH/view?usp=sharing" TargetMode="External"/><Relationship Id="rId83" Type="http://schemas.openxmlformats.org/officeDocument/2006/relationships/hyperlink" Target="https://drive.google.com/file/d/1OE_YKqu3f62yQqnbNjUDBpSLlNRxl2QK/view?usp=sharing" TargetMode="External"/><Relationship Id="rId179" Type="http://schemas.openxmlformats.org/officeDocument/2006/relationships/hyperlink" Target="https://drive.google.com/file/d/1Qr0CUBzq1LJS73QZhRw0PHBz3byv-Tfp/view?usp=sharing" TargetMode="External"/><Relationship Id="rId365" Type="http://schemas.openxmlformats.org/officeDocument/2006/relationships/hyperlink" Target="https://drive.google.com/file/d/1ife7_sOucB00X8fyFcbs3-XvHRv_8roQ/view?usp=sharing" TargetMode="External"/><Relationship Id="rId386" Type="http://schemas.openxmlformats.org/officeDocument/2006/relationships/hyperlink" Target="https://drive.google.com/file/d/1vBLm1uSqz1INARyY4CKLcOwZHvf7Rslj/view?usp=sharing" TargetMode="External"/><Relationship Id="rId190" Type="http://schemas.openxmlformats.org/officeDocument/2006/relationships/hyperlink" Target="https://drive.google.com/file/d/1yWB51VykpyOkPKcpOpHZB3lsH1ScP0d0/view?usp=sharing" TargetMode="External"/><Relationship Id="rId204" Type="http://schemas.openxmlformats.org/officeDocument/2006/relationships/hyperlink" Target="https://drive.google.com/file/d/14sys7vqv0G3VTjj-qyu4IJgdIAdZdfSJ/view?usp=sharing" TargetMode="External"/><Relationship Id="rId225" Type="http://schemas.openxmlformats.org/officeDocument/2006/relationships/hyperlink" Target="https://drive.google.com/file/d/1yf_qhGgBhEOgzR3-utB0EAjRQeN6agug/view?usp=sharing" TargetMode="External"/><Relationship Id="rId246" Type="http://schemas.openxmlformats.org/officeDocument/2006/relationships/hyperlink" Target="https://drive.google.com/file/d/1enjUdMYP_z78AYxPNtBTc27Pk1Cihico/view?usp=sharing" TargetMode="External"/><Relationship Id="rId267" Type="http://schemas.openxmlformats.org/officeDocument/2006/relationships/hyperlink" Target="https://docs.google.com/document/d/1iYlmrlqwEpOISR3mwZd3-wy_xEASL63O/edit?usp=sharing&amp;ouid=112731784953955484585&amp;rtpof=true&amp;sd=true" TargetMode="External"/><Relationship Id="rId288" Type="http://schemas.openxmlformats.org/officeDocument/2006/relationships/hyperlink" Target="https://drive.google.com/file/d/1JQVdHMaArnBFqHMk8AAOHIGaPbWaZIKm/view?usp=sharing" TargetMode="External"/><Relationship Id="rId411" Type="http://schemas.openxmlformats.org/officeDocument/2006/relationships/hyperlink" Target="https://drive.google.com/file/d/1z9YTH4B21D9fUWTBNUawUDZTFA8PK7i7/view?usp=share_link" TargetMode="External"/><Relationship Id="rId432" Type="http://schemas.openxmlformats.org/officeDocument/2006/relationships/hyperlink" Target="https://drive.google.com/file/d/1KGDb62V7qpOZQUP-_9DhoZjNjlO6Y3-r/view?usp=sharing" TargetMode="External"/><Relationship Id="rId453" Type="http://schemas.openxmlformats.org/officeDocument/2006/relationships/hyperlink" Target="https://drive.google.com/file/d/1B1Gqa48PrNxDD9TGhecv1oYit3z1s07b/view?usp=share_link" TargetMode="External"/><Relationship Id="rId474" Type="http://schemas.openxmlformats.org/officeDocument/2006/relationships/hyperlink" Target="https://drive.google.com/file/d/14r6X96iIyIQnvrFKHSNVtGcC1pcOxRfU/view?usp=sharing" TargetMode="External"/><Relationship Id="rId106" Type="http://schemas.openxmlformats.org/officeDocument/2006/relationships/hyperlink" Target="https://drive.google.com/file/d/1ZwjQr2enHBqAEfEtbV_gAgCooRcuFKY2/view?usp=sharing" TargetMode="External"/><Relationship Id="rId127" Type="http://schemas.openxmlformats.org/officeDocument/2006/relationships/hyperlink" Target="https://drive.google.com/file/d/10G3GGl12L_ouidUe24iOclYNiI4aqR_l/view?usp=sharing" TargetMode="External"/><Relationship Id="rId313" Type="http://schemas.openxmlformats.org/officeDocument/2006/relationships/hyperlink" Target="https://drive.google.com/file/d/1mNlctsLyCfEtQMtlQZHXxvVMSBY3GM69/view?usp=sharing" TargetMode="External"/><Relationship Id="rId495" Type="http://schemas.openxmlformats.org/officeDocument/2006/relationships/hyperlink" Target="https://drive.google.com/file/d/1KyveUa9dYyqGxx8O86OFu_K1MmZ4zb8a/view?usp=drive_link" TargetMode="External"/><Relationship Id="rId10" Type="http://schemas.openxmlformats.org/officeDocument/2006/relationships/hyperlink" Target="https://drive.google.com/file/d/1HJUMBjK379w9YwaGwRuYCGcFsuspCC1a/view?usp=sharing" TargetMode="External"/><Relationship Id="rId31" Type="http://schemas.openxmlformats.org/officeDocument/2006/relationships/hyperlink" Target="https://drive.google.com/file/d/1pwZJ2O8MxRM_VPXqllRHA2RjsDRaA095/view?usp=sharing" TargetMode="External"/><Relationship Id="rId52" Type="http://schemas.openxmlformats.org/officeDocument/2006/relationships/hyperlink" Target="https://drive.google.com/file/d/1W6FBqISdm7nzWIFyc8QAsLa8T0_5ZwSi/view?usp=sharing" TargetMode="External"/><Relationship Id="rId73" Type="http://schemas.openxmlformats.org/officeDocument/2006/relationships/hyperlink" Target="https://drive.google.com/file/d/1baN4WP0LHNYnZ7idyUkZ-THbqLa7tMSj/view?usp=sharing" TargetMode="External"/><Relationship Id="rId94" Type="http://schemas.openxmlformats.org/officeDocument/2006/relationships/hyperlink" Target="https://drive.google.com/file/d/1Kb2aYgkhSbwQFkzv_fSsb7ayPiUkYFX5/view?usp=sharing" TargetMode="External"/><Relationship Id="rId148" Type="http://schemas.openxmlformats.org/officeDocument/2006/relationships/hyperlink" Target="https://drive.google.com/file/d/1FEDqpXZzzzMsVekpHj1Vv2y7Gt_L5ZWz/view?usp=sharing" TargetMode="External"/><Relationship Id="rId169" Type="http://schemas.openxmlformats.org/officeDocument/2006/relationships/hyperlink" Target="https://drive.google.com/file/d/1SlASRWylzMUPXY6xvMU0uTVp7I8_cmfc/view?usp=sharing" TargetMode="External"/><Relationship Id="rId334" Type="http://schemas.openxmlformats.org/officeDocument/2006/relationships/hyperlink" Target="https://drive.google.com/file/d/1L7I2ryYlmXNlo3qK0jISwOV4mtjC464-/view?usp=sharing" TargetMode="External"/><Relationship Id="rId355" Type="http://schemas.openxmlformats.org/officeDocument/2006/relationships/hyperlink" Target="https://drive.google.com/file/d/1GnaClPjljFWytdphtBy5TEefkvB0UL5p/view?usp=sharing" TargetMode="External"/><Relationship Id="rId376" Type="http://schemas.openxmlformats.org/officeDocument/2006/relationships/hyperlink" Target="https://drive.google.com/file/d/1IQ4xgYTAhHdxejgDquRR7vaD200P5RQw/view?usp=sharing" TargetMode="External"/><Relationship Id="rId397" Type="http://schemas.openxmlformats.org/officeDocument/2006/relationships/hyperlink" Target="https://drive.google.com/file/d/1Qq0ojM-BIsEzfvTFZLkbSaHSjB7A9cEO/view?usp=sharing" TargetMode="External"/><Relationship Id="rId4" Type="http://schemas.openxmlformats.org/officeDocument/2006/relationships/hyperlink" Target="https://drive.google.com/file/d/1zt-LBnxNsNvULt0co56ipplpWth-0oX6/view?usp=sharing" TargetMode="External"/><Relationship Id="rId180" Type="http://schemas.openxmlformats.org/officeDocument/2006/relationships/hyperlink" Target="https://drive.google.com/file/d/1okPztfeqrwyM1Dmb25_2RfI2FVQGTOvD/view?usp=sharing" TargetMode="External"/><Relationship Id="rId215" Type="http://schemas.openxmlformats.org/officeDocument/2006/relationships/hyperlink" Target="https://drive.google.com/file/d/1zxShng_2kidKtIzTVYu6i55rLmvxLepQ/view?usp=sharing" TargetMode="External"/><Relationship Id="rId236" Type="http://schemas.openxmlformats.org/officeDocument/2006/relationships/hyperlink" Target="https://drive.google.com/file/d/1UmO9XubR8FjlpqdvTqu0uMzjDVBwSpwp/view?usp=sharing" TargetMode="External"/><Relationship Id="rId257" Type="http://schemas.openxmlformats.org/officeDocument/2006/relationships/hyperlink" Target="https://drive.google.com/file/d/1gGLfzzgESbl123o-5v_NmaWgPuZ1qibB/view?usp=sharing" TargetMode="External"/><Relationship Id="rId278" Type="http://schemas.openxmlformats.org/officeDocument/2006/relationships/hyperlink" Target="https://drive.google.com/file/d/1aQVW5ZpBsDZw2guCUXKHVhMIkM6rpyXv/view?usp=sharing" TargetMode="External"/><Relationship Id="rId401" Type="http://schemas.openxmlformats.org/officeDocument/2006/relationships/hyperlink" Target="https://drive.google.com/file/d/1YAKfvDhJEdy8wuI1pd90sl7VDr58fvOv/view?usp=sharing" TargetMode="External"/><Relationship Id="rId422" Type="http://schemas.openxmlformats.org/officeDocument/2006/relationships/hyperlink" Target="https://drive.google.com/file/d/10MibK4y1KBAqBUHOejlIR6vocNOpturW/view?usp=sharing" TargetMode="External"/><Relationship Id="rId443" Type="http://schemas.openxmlformats.org/officeDocument/2006/relationships/hyperlink" Target="https://drive.google.com/file/d/1W54eR70pXW_IQk0MQMifPub-At3nXqIS/view?usp=sharing" TargetMode="External"/><Relationship Id="rId464" Type="http://schemas.openxmlformats.org/officeDocument/2006/relationships/hyperlink" Target="https://drive.google.com/file/d/1R7QN9zCLzVblLqZHCYiQ0y5Y9Ibuw5Fz/view?usp=drive_link" TargetMode="External"/><Relationship Id="rId303" Type="http://schemas.openxmlformats.org/officeDocument/2006/relationships/hyperlink" Target="https://drive.google.com/file/d/1LixACBhJ0369OIUV5edRjeDmBxTs6kum/view?usp=sharing" TargetMode="External"/><Relationship Id="rId485" Type="http://schemas.openxmlformats.org/officeDocument/2006/relationships/hyperlink" Target="https://drive.google.com/file/d/1cCZE1wvpW89J956UqsVNIU-vy4RA3CqB/view?usp=drive_link" TargetMode="External"/><Relationship Id="rId42" Type="http://schemas.openxmlformats.org/officeDocument/2006/relationships/hyperlink" Target="https://drive.google.com/file/d/1lOdPpO3E1MwsuLdLrxnfzX1TGIxhmVg9/view?usp=sharing" TargetMode="External"/><Relationship Id="rId84" Type="http://schemas.openxmlformats.org/officeDocument/2006/relationships/hyperlink" Target="https://drive.google.com/file/d/132_h4Dlw46sS49s-AM3C6sxsBdLyrpk0/view?usp=sharing" TargetMode="External"/><Relationship Id="rId138" Type="http://schemas.openxmlformats.org/officeDocument/2006/relationships/hyperlink" Target="https://drive.google.com/file/d/1MdFWwByP7FJJEb5YPUZWvfNM2do2-h5D/view?usp=sharing" TargetMode="External"/><Relationship Id="rId345" Type="http://schemas.openxmlformats.org/officeDocument/2006/relationships/hyperlink" Target="https://drive.google.com/file/d/122MuFv7mAdo1_JuCZGqJHXlZEjTzDfav/view?usp=sharing" TargetMode="External"/><Relationship Id="rId387" Type="http://schemas.openxmlformats.org/officeDocument/2006/relationships/hyperlink" Target="https://drive.google.com/file/d/1JoZrpf9eoxFJ5iCGXUwSHQzM-DsvexJE/view?usp=sharing" TargetMode="External"/><Relationship Id="rId191" Type="http://schemas.openxmlformats.org/officeDocument/2006/relationships/hyperlink" Target="https://drive.google.com/file/d/1sEpt7hzIg0qS7H1VViwz1OQ503_tS18G/view?usp=sharing" TargetMode="External"/><Relationship Id="rId205" Type="http://schemas.openxmlformats.org/officeDocument/2006/relationships/hyperlink" Target="https://drive.google.com/file/d/1z7Se-yuoJitbXtxNAA5JWerzRionrQx1/view?usp=sharing" TargetMode="External"/><Relationship Id="rId247" Type="http://schemas.openxmlformats.org/officeDocument/2006/relationships/hyperlink" Target="https://drive.google.com/file/d/1sgAQCtIyvzydmk4XiKU-M6gF76J8vzgR/view?usp=drive_link" TargetMode="External"/><Relationship Id="rId412" Type="http://schemas.openxmlformats.org/officeDocument/2006/relationships/hyperlink" Target="https://drive.google.com/file/d/1yPFo0LJcdcJv4zd3EfM3VkUmAIiXrETT/view?usp=sharing" TargetMode="External"/><Relationship Id="rId107" Type="http://schemas.openxmlformats.org/officeDocument/2006/relationships/hyperlink" Target="https://drive.google.com/file/d/11hSLFMHwEEn7e-xhuSyvbl2FWDHZu-vA/view?usp=sharing" TargetMode="External"/><Relationship Id="rId289" Type="http://schemas.openxmlformats.org/officeDocument/2006/relationships/hyperlink" Target="https://drive.google.com/file/d/1KqMi4XmyKI50OmwI2LWbTu3j__IiCAlb/view?usp=sharing" TargetMode="External"/><Relationship Id="rId454" Type="http://schemas.openxmlformats.org/officeDocument/2006/relationships/hyperlink" Target="https://drive.google.com/file/d/1qqDLBH3TrfQzBjSLI70g3x2opEhqt3aR/view?usp=drive_link" TargetMode="External"/><Relationship Id="rId496" Type="http://schemas.openxmlformats.org/officeDocument/2006/relationships/hyperlink" Target="https://drive.google.com/file/d/1sVyfks1BVBokPA9XT8kwDMbQg_mcB76B/view?usp=drive_link" TargetMode="External"/><Relationship Id="rId11" Type="http://schemas.openxmlformats.org/officeDocument/2006/relationships/hyperlink" Target="https://drive.google.com/file/d/1mdPanwH9DdA4xfTMv5u7-uDLaAKMwsnF/view?usp=drive_link" TargetMode="External"/><Relationship Id="rId53" Type="http://schemas.openxmlformats.org/officeDocument/2006/relationships/hyperlink" Target="https://drive.google.com/file/d/13eoXY9a8l-eTHGJI8NxAr7noUSmKrj9l/view?usp=sharing" TargetMode="External"/><Relationship Id="rId149" Type="http://schemas.openxmlformats.org/officeDocument/2006/relationships/hyperlink" Target="https://drive.google.com/file/d/18lY87OHKcbIOnGdX-_7zT2WGi7U8KifL/view?usp=sharing" TargetMode="External"/><Relationship Id="rId314" Type="http://schemas.openxmlformats.org/officeDocument/2006/relationships/hyperlink" Target="https://drive.google.com/file/d/1S-qVCMYGHQRxRMEv4CLcWe79fl_j1r08/view?usp=sharing" TargetMode="External"/><Relationship Id="rId356" Type="http://schemas.openxmlformats.org/officeDocument/2006/relationships/hyperlink" Target="https://drive.google.com/file/d/1oNrl9tc801OEMoECFPZcCXVygo37IaV9/view?usp=sharing" TargetMode="External"/><Relationship Id="rId398" Type="http://schemas.openxmlformats.org/officeDocument/2006/relationships/hyperlink" Target="https://drive.google.com/file/d/1w5FKkUYE5nFtF9B0kQu6cA0ngFhMx35a/view?usp=sharing" TargetMode="External"/><Relationship Id="rId95" Type="http://schemas.openxmlformats.org/officeDocument/2006/relationships/hyperlink" Target="https://drive.google.com/file/d/1w0_p4rpyx0LL6ojyXhbHbWL0V5DQOHSM/view?usp=sharing" TargetMode="External"/><Relationship Id="rId160" Type="http://schemas.openxmlformats.org/officeDocument/2006/relationships/hyperlink" Target="https://drive.google.com/file/d/1j2iZJSXWPhiEZjbvbBsd8_CyJFnUxPOc/view?usp=sharing" TargetMode="External"/><Relationship Id="rId216" Type="http://schemas.openxmlformats.org/officeDocument/2006/relationships/hyperlink" Target="https://drive.google.com/file/d/1oL-V2MmYVEMIwhdJp-H92iJps1lPM-JY/view?usp=sharing" TargetMode="External"/><Relationship Id="rId423" Type="http://schemas.openxmlformats.org/officeDocument/2006/relationships/hyperlink" Target="https://drive.google.com/file/d/1Xdfm_H-l-_FpGUG5QTGxyftDTjEp68dR/view?usp=sharing" TargetMode="External"/><Relationship Id="rId258" Type="http://schemas.openxmlformats.org/officeDocument/2006/relationships/hyperlink" Target="https://drive.google.com/file/d/1m3WlAKZVZ8J188w_nHH5eICwNDWEQNBu/view?usp=sharing" TargetMode="External"/><Relationship Id="rId465" Type="http://schemas.openxmlformats.org/officeDocument/2006/relationships/hyperlink" Target="https://drive.google.com/file/d/1iwX9u21qicmmyH9NbNyUS9G9TQUVmiZv/view?usp=sharing" TargetMode="External"/><Relationship Id="rId22" Type="http://schemas.openxmlformats.org/officeDocument/2006/relationships/hyperlink" Target="https://drive.google.com/file/d/1R6AZydgRxjGAyUMO9HkhfO8_xJAHbToR/view?usp=sharing" TargetMode="External"/><Relationship Id="rId64" Type="http://schemas.openxmlformats.org/officeDocument/2006/relationships/hyperlink" Target="https://drive.google.com/file/d/1z3LxnqvcovHr6j2g4wZJ7CrR7GtS09C-/view?usp=sharing" TargetMode="External"/><Relationship Id="rId118" Type="http://schemas.openxmlformats.org/officeDocument/2006/relationships/hyperlink" Target="https://drive.google.com/file/d/1nT27mnNBBHYx-ldcGauQAbJtV4vfVQqE/view?usp=sharing" TargetMode="External"/><Relationship Id="rId325" Type="http://schemas.openxmlformats.org/officeDocument/2006/relationships/hyperlink" Target="https://drive.google.com/file/d/10I8Q1mfQmhVeeoDyc0PrKCbamNnltJVB/view?usp=sharing" TargetMode="External"/><Relationship Id="rId367" Type="http://schemas.openxmlformats.org/officeDocument/2006/relationships/hyperlink" Target="https://drive.google.com/file/d/18m4ASBVGxuoGHXMBz75-oKWRHijnAA_j/view?usp=drive_link" TargetMode="External"/><Relationship Id="rId171" Type="http://schemas.openxmlformats.org/officeDocument/2006/relationships/hyperlink" Target="https://drive.google.com/file/d/1EJ1AmF3A5DiDr5P2LW3biZA0QvuyV7vg/view?usp=sharing" TargetMode="External"/><Relationship Id="rId227" Type="http://schemas.openxmlformats.org/officeDocument/2006/relationships/hyperlink" Target="https://drive.google.com/file/d/1StoJ5xEnIdy3j0KbCq4Df4-GKA3FG2nE/view?usp=sharing" TargetMode="External"/><Relationship Id="rId269" Type="http://schemas.openxmlformats.org/officeDocument/2006/relationships/hyperlink" Target="https://drive.google.com/file/d/1vscO0HFywl9L7YJd4rZiNlo33sRpXfO8/view?usp=sharing" TargetMode="External"/><Relationship Id="rId434" Type="http://schemas.openxmlformats.org/officeDocument/2006/relationships/hyperlink" Target="https://drive.google.com/file/d/1_8zIsDNXduvYjFT37w_ZfYLx1I9oHEoV/view?usp=sharing" TargetMode="External"/><Relationship Id="rId476" Type="http://schemas.openxmlformats.org/officeDocument/2006/relationships/hyperlink" Target="https://drive.google.com/file/d/1FOchja4ODh3Pt3joi8FPTSe4ra9il4oj/view?usp=drive_link" TargetMode="External"/><Relationship Id="rId33" Type="http://schemas.openxmlformats.org/officeDocument/2006/relationships/hyperlink" Target="https://drive.google.com/file/d/1Acgx4ogoeUBajyC9kRfHhSVXl4cd0K5M/view?usp=sharing" TargetMode="External"/><Relationship Id="rId129" Type="http://schemas.openxmlformats.org/officeDocument/2006/relationships/hyperlink" Target="https://drive.google.com/file/d/18o81fTxnAuJakeMz2V0-qFc57jHngibk/view?usp=sharing" TargetMode="External"/><Relationship Id="rId280" Type="http://schemas.openxmlformats.org/officeDocument/2006/relationships/hyperlink" Target="https://drive.google.com/file/d/1N7RlhRk00VNRZj6kgUdURsRTMlX4aDGw/view?usp=sharing" TargetMode="External"/><Relationship Id="rId336" Type="http://schemas.openxmlformats.org/officeDocument/2006/relationships/hyperlink" Target="https://drive.google.com/file/d/1w1HZpGbugDuyTgAFI84hXErzvh2oauwa/view?usp=sharing" TargetMode="External"/><Relationship Id="rId501" Type="http://schemas.openxmlformats.org/officeDocument/2006/relationships/hyperlink" Target="https://drive.google.com/file/d/1p4B66SHBTP3WoDpwqGRtuw8tef0HYd_I/view?usp=drive_link" TargetMode="External"/><Relationship Id="rId75" Type="http://schemas.openxmlformats.org/officeDocument/2006/relationships/hyperlink" Target="https://drive.google.com/file/d/1Qvq4bjt7nKaoUZvnhyyqG-Kqcv9OEW3-/view?usp=sharing" TargetMode="External"/><Relationship Id="rId140" Type="http://schemas.openxmlformats.org/officeDocument/2006/relationships/hyperlink" Target="https://drive.google.com/file/d/1BHoPlGZfnzat77hjLn63EmuS46aq60kl/view?usp=sharing" TargetMode="External"/><Relationship Id="rId182" Type="http://schemas.openxmlformats.org/officeDocument/2006/relationships/hyperlink" Target="https://drive.google.com/file/d/1BF39zpVM4xr1j1n3bxH5jTBEqN5sLXV2/view?usp=sharing" TargetMode="External"/><Relationship Id="rId378" Type="http://schemas.openxmlformats.org/officeDocument/2006/relationships/hyperlink" Target="https://drive.google.com/file/d/1GTuaFpB47-AGphdSaYMCf3Fe1B3JzmTd/view?usp=sharing" TargetMode="External"/><Relationship Id="rId403" Type="http://schemas.openxmlformats.org/officeDocument/2006/relationships/hyperlink" Target="https://drive.google.com/file/d/1ArSSFrxB-_FfgUHTr--QRJLrUOu3TfWP/view?usp=sharing" TargetMode="External"/><Relationship Id="rId6" Type="http://schemas.openxmlformats.org/officeDocument/2006/relationships/hyperlink" Target="https://drive.google.com/file/d/1oj1ukvP-3Dm0c9ghDubbqSMnwtPIxiv8/view?usp=sharing" TargetMode="External"/><Relationship Id="rId238" Type="http://schemas.openxmlformats.org/officeDocument/2006/relationships/hyperlink" Target="https://drive.google.com/file/d/1lqmXND5LL3fsTHmV_1YPhcIGUwGGRXWJ/view?usp=sharing" TargetMode="External"/><Relationship Id="rId445" Type="http://schemas.openxmlformats.org/officeDocument/2006/relationships/hyperlink" Target="https://drive.google.com/file/d/1mts_k4Ps1Sg1qRmZbnk1m993apP9lprP/view?usp=sharing" TargetMode="External"/><Relationship Id="rId487" Type="http://schemas.openxmlformats.org/officeDocument/2006/relationships/hyperlink" Target="https://drive.google.com/file/d/19Caf4opg6QoaVo_5PpVyKdw47-8BV97t/view?usp=sharing" TargetMode="External"/><Relationship Id="rId291" Type="http://schemas.openxmlformats.org/officeDocument/2006/relationships/hyperlink" Target="https://drive.google.com/file/d/1853IS_peLIIQne0ndw_aIQdU7nb7Jq0C/view?usp=sharing" TargetMode="External"/><Relationship Id="rId305" Type="http://schemas.openxmlformats.org/officeDocument/2006/relationships/hyperlink" Target="https://drive.google.com/file/d/1kj3J0DA5CamItynzOOHQ9snIEerhwZOn/view?usp=sharing" TargetMode="External"/><Relationship Id="rId347" Type="http://schemas.openxmlformats.org/officeDocument/2006/relationships/hyperlink" Target="https://drive.google.com/file/d/1gnD7LzuNRI_H8FVq_dC444k7R_NKoYkA/view?usp=sharing" TargetMode="External"/><Relationship Id="rId44" Type="http://schemas.openxmlformats.org/officeDocument/2006/relationships/hyperlink" Target="https://drive.google.com/file/d/1eGkkmMkJHRgaFEzEaIGqL-0qs4UJWc6t/view?usp=sharing" TargetMode="External"/><Relationship Id="rId86" Type="http://schemas.openxmlformats.org/officeDocument/2006/relationships/hyperlink" Target="https://drive.google.com/file/d/1o9WnGnSb2Bj1IpXReKlT8nMMpeYxtsPn/view?usp=sharing" TargetMode="External"/><Relationship Id="rId151" Type="http://schemas.openxmlformats.org/officeDocument/2006/relationships/hyperlink" Target="https://drive.google.com/file/d/1_jjoTPGM5N73rIctCPPoz1OmmMkmbV9V/view?usp=sharing" TargetMode="External"/><Relationship Id="rId389" Type="http://schemas.openxmlformats.org/officeDocument/2006/relationships/hyperlink" Target="https://drive.google.com/file/d/1WNRr6D5sS1M4_Xyhq-kNo94MB_blt3Tb/view?usp=sharing" TargetMode="External"/><Relationship Id="rId193" Type="http://schemas.openxmlformats.org/officeDocument/2006/relationships/hyperlink" Target="https://drive.google.com/file/d/13RyjXWhvbgAaQ3ABOn0MiitY4Vq1O0AU/view?usp=sharing" TargetMode="External"/><Relationship Id="rId207" Type="http://schemas.openxmlformats.org/officeDocument/2006/relationships/hyperlink" Target="https://drive.google.com/file/d/1mmgVZjm6qjcdA71T7LLjV9qN6dBQXjTs/view?usp=sharing" TargetMode="External"/><Relationship Id="rId249" Type="http://schemas.openxmlformats.org/officeDocument/2006/relationships/hyperlink" Target="https://drive.google.com/file/d/1paNijy8RVjZCBBdsR1esjwW2hM-zShBV/view?usp=sharing" TargetMode="External"/><Relationship Id="rId414" Type="http://schemas.openxmlformats.org/officeDocument/2006/relationships/hyperlink" Target="https://drive.google.com/file/d/1_90BZef37dnKFKwFvTH2RIfQo8uaU9NK/view?usp=sharing" TargetMode="External"/><Relationship Id="rId456" Type="http://schemas.openxmlformats.org/officeDocument/2006/relationships/hyperlink" Target="https://drive.google.com/file/d/1E-J5kUTclqtdb6Vo4VRsjQxbR4nGrozX/view?usp=sharing" TargetMode="External"/><Relationship Id="rId498" Type="http://schemas.openxmlformats.org/officeDocument/2006/relationships/hyperlink" Target="https://drive.google.com/file/d/1XVmClYyv9iIQHme4CKjIYWNUf2Mpu-J3/view?usp=drive_link" TargetMode="External"/><Relationship Id="rId13" Type="http://schemas.openxmlformats.org/officeDocument/2006/relationships/hyperlink" Target="https://drive.google.com/file/d/1TbNaj6fUaSRY_QQSPvFWs6ko9lHuKrFV/view?usp=sharing" TargetMode="External"/><Relationship Id="rId109" Type="http://schemas.openxmlformats.org/officeDocument/2006/relationships/hyperlink" Target="https://drive.google.com/file/d/1GLvVsVKoIkV4K8Kr2OTR6k42NNpkqRdT/view?usp=sharing" TargetMode="External"/><Relationship Id="rId260" Type="http://schemas.openxmlformats.org/officeDocument/2006/relationships/hyperlink" Target="https://drive.google.com/file/d/1jKnNAgFVRr8m_UbQSWvuxx77XV6Lfudh/view?usp=sharing" TargetMode="External"/><Relationship Id="rId316" Type="http://schemas.openxmlformats.org/officeDocument/2006/relationships/hyperlink" Target="https://drive.google.com/file/d/1FaipzYdjbxh2eW7JVROSJ_1H1ZXR4jI0/view?usp=sharing" TargetMode="External"/><Relationship Id="rId55" Type="http://schemas.openxmlformats.org/officeDocument/2006/relationships/hyperlink" Target="https://drive.google.com/file/d/1oEWfOf3OcIoa0Yag4CkEurgP7Z9Hhfw-/view?usp=sharing" TargetMode="External"/><Relationship Id="rId97" Type="http://schemas.openxmlformats.org/officeDocument/2006/relationships/hyperlink" Target="https://drive.google.com/file/d/1BhcB8CSWrug-izjdRGuDzaYRsNy_tlhf/view?usp=sharing" TargetMode="External"/><Relationship Id="rId120" Type="http://schemas.openxmlformats.org/officeDocument/2006/relationships/hyperlink" Target="https://drive.google.com/file/d/1gcSVMfVttLhaHtWlyGMlcVFci-F1piK5/view?usp=sharing" TargetMode="External"/><Relationship Id="rId358" Type="http://schemas.openxmlformats.org/officeDocument/2006/relationships/hyperlink" Target="https://drive.google.com/file/d/1MNxLXZXKqa_OsmxB54h-Dapd8L0gHquV/view?usp=sharing" TargetMode="External"/><Relationship Id="rId162" Type="http://schemas.openxmlformats.org/officeDocument/2006/relationships/hyperlink" Target="https://drive.google.com/file/d/1SrZZZUB86Q2FSkbDCmTw1zsuZRvYZ9ay/view?usp=sharing" TargetMode="External"/><Relationship Id="rId218" Type="http://schemas.openxmlformats.org/officeDocument/2006/relationships/hyperlink" Target="https://drive.google.com/file/d/1fzh_Jyi65ExzqEDdysiqDFC4vq49WUaf/view?usp=sharing" TargetMode="External"/><Relationship Id="rId425" Type="http://schemas.openxmlformats.org/officeDocument/2006/relationships/hyperlink" Target="https://drive.google.com/file/d/1Hfh16fH7wKg-6NiIwVA5vwV0roPtj1YN/view?usp=sharing" TargetMode="External"/><Relationship Id="rId467" Type="http://schemas.openxmlformats.org/officeDocument/2006/relationships/hyperlink" Target="https://drive.google.com/file/d/1krZ7mCMZBUvJ6rMJA0RqOvU--LIzfTOz/view?usp=drive_link" TargetMode="External"/><Relationship Id="rId271" Type="http://schemas.openxmlformats.org/officeDocument/2006/relationships/hyperlink" Target="https://drive.google.com/file/d/1jveNny4Z8AbsOmnwQ9b1sB-26D1Bx5d-/view?usp=sharing" TargetMode="External"/><Relationship Id="rId24" Type="http://schemas.openxmlformats.org/officeDocument/2006/relationships/hyperlink" Target="https://drive.google.com/file/d/119p0RbzTglen6p31HIHv5X8GFUvkOiCk/view?usp=sharing" TargetMode="External"/><Relationship Id="rId66" Type="http://schemas.openxmlformats.org/officeDocument/2006/relationships/hyperlink" Target="https://drive.google.com/file/d/1Fzrw8gqyRZ8DpUoGnV9IYqXjNvBjCKJ6/view?usp=sharing" TargetMode="External"/><Relationship Id="rId131" Type="http://schemas.openxmlformats.org/officeDocument/2006/relationships/hyperlink" Target="https://drive.google.com/file/d/19dgXC_GrT8M6CBVRDcI_HGDgbBqbv36G/view?usp=sharing" TargetMode="External"/><Relationship Id="rId327" Type="http://schemas.openxmlformats.org/officeDocument/2006/relationships/hyperlink" Target="https://drive.google.com/file/d/1lm0OPRLZ96o3hkiSNzMLCRMTAFwRJWYD/view?usp=sharing" TargetMode="External"/><Relationship Id="rId369" Type="http://schemas.openxmlformats.org/officeDocument/2006/relationships/hyperlink" Target="https://drive.google.com/file/d/19Qno6Dfp80IsCgBN1aFr8J3MJAa1m56j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vinrada.gov.ua/upload/files/Rozporadgenna/2021/39.pdf" TargetMode="External"/><Relationship Id="rId13" Type="http://schemas.openxmlformats.org/officeDocument/2006/relationships/hyperlink" Target="https://vinrada.gov.ua/upload/files/Rozporadgenna/2019/201.pdf" TargetMode="External"/><Relationship Id="rId18" Type="http://schemas.openxmlformats.org/officeDocument/2006/relationships/hyperlink" Target="https://drive.google.com/file/d/1mJqTtIgGSk3GGDoOOTFErKMYahyWezlI/view?usp=sharing" TargetMode="External"/><Relationship Id="rId26" Type="http://schemas.openxmlformats.org/officeDocument/2006/relationships/hyperlink" Target="https://drive.google.com/file/d/1iVM5zJOThvYz2r68FzxPXphhidnhgsx2/view?usp=sharing" TargetMode="External"/><Relationship Id="rId39" Type="http://schemas.openxmlformats.org/officeDocument/2006/relationships/vmlDrawing" Target="../drawings/vmlDrawing2.vml"/><Relationship Id="rId3" Type="http://schemas.openxmlformats.org/officeDocument/2006/relationships/hyperlink" Target="https://vinrada.gov.ua/upload/files/Rozporadgenna/2021/8.pdf" TargetMode="External"/><Relationship Id="rId21" Type="http://schemas.openxmlformats.org/officeDocument/2006/relationships/hyperlink" Target="https://drive.google.com/file/d/1UzYLmI0_eIbYMBT8Xneuw9pWDVbVyTxE/view?usp=sharing" TargetMode="External"/><Relationship Id="rId34" Type="http://schemas.openxmlformats.org/officeDocument/2006/relationships/hyperlink" Target="https://drive.google.com/file/d/1Gk0k8o4mcdv22oc_ZQKqGZoiB4LgJrOp/view?usp=sharing" TargetMode="External"/><Relationship Id="rId7" Type="http://schemas.openxmlformats.org/officeDocument/2006/relationships/hyperlink" Target="https://vinrada.gov.ua/upload/files/Rozporadgenna/2021/38.pdf" TargetMode="External"/><Relationship Id="rId12" Type="http://schemas.openxmlformats.org/officeDocument/2006/relationships/hyperlink" Target="https://vinrada.gov.ua/upload/files/Rozporadgenna/2019/39.pdf" TargetMode="External"/><Relationship Id="rId17" Type="http://schemas.openxmlformats.org/officeDocument/2006/relationships/hyperlink" Target="https://drive.google.com/file/d/1z3LxnqvcovHr6j2g4wZJ7CrR7GtS09C-/view?usp=sharing" TargetMode="External"/><Relationship Id="rId25" Type="http://schemas.openxmlformats.org/officeDocument/2006/relationships/hyperlink" Target="https://drive.google.com/file/d/1cj9TKghjPA4GmzoXYzF28Wgi7Y3EqOPE/view?usp=sharing" TargetMode="External"/><Relationship Id="rId33" Type="http://schemas.openxmlformats.org/officeDocument/2006/relationships/hyperlink" Target="https://vinrada.gov.ua/upload/files/Rozporadgenna/2022/9.pdf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s://vinrada.gov.ua/upload/files/Rozporadgenna/2021/44.pdf" TargetMode="External"/><Relationship Id="rId16" Type="http://schemas.openxmlformats.org/officeDocument/2006/relationships/hyperlink" Target="https://drive.google.com/file/d/1Ipr9Qxw3w79ghYbw_tviMdLPHd111qPY/view?usp=sharing" TargetMode="External"/><Relationship Id="rId20" Type="http://schemas.openxmlformats.org/officeDocument/2006/relationships/hyperlink" Target="https://drive.google.com/file/d/1ELmQ1N4IBxF4BzzhpjhpLr8Plww8BZMe/view?usp=sharing" TargetMode="External"/><Relationship Id="rId29" Type="http://schemas.openxmlformats.org/officeDocument/2006/relationships/hyperlink" Target="https://drive.google.com/file/d/1P40o4Puj5JPJzeudxVH4DfZT2OJ8Q2_e/view?usp=sharing" TargetMode="External"/><Relationship Id="rId1" Type="http://schemas.openxmlformats.org/officeDocument/2006/relationships/hyperlink" Target="https://vinrada.gov.ua/upload/files/Rozporadgenna/2022/10.pdf" TargetMode="External"/><Relationship Id="rId6" Type="http://schemas.openxmlformats.org/officeDocument/2006/relationships/hyperlink" Target="https://vinrada.gov.ua/upload/files/Rozporadgenna/2021/44.pdf" TargetMode="External"/><Relationship Id="rId11" Type="http://schemas.openxmlformats.org/officeDocument/2006/relationships/hyperlink" Target="https://vinrada.gov.ua/upload/files/Rozporadgenna/2019/225.pdf" TargetMode="External"/><Relationship Id="rId24" Type="http://schemas.openxmlformats.org/officeDocument/2006/relationships/hyperlink" Target="https://drive.google.com/file/d/1AweKZlQlJ159mJOrxMHj_trMRvDGS0jl/view?usp=sharing" TargetMode="External"/><Relationship Id="rId32" Type="http://schemas.openxmlformats.org/officeDocument/2006/relationships/hyperlink" Target="https://drive.google.com/file/d/1w1HZpGbugDuyTgAFI84hXErzvh2oauwa/view?usp=sharing" TargetMode="External"/><Relationship Id="rId37" Type="http://schemas.openxmlformats.org/officeDocument/2006/relationships/hyperlink" Target="https://vinrada.gov.ua/upload/files/Rozporadgenna/2022/105.pdf" TargetMode="External"/><Relationship Id="rId40" Type="http://schemas.openxmlformats.org/officeDocument/2006/relationships/comments" Target="../comments2.xml"/><Relationship Id="rId5" Type="http://schemas.openxmlformats.org/officeDocument/2006/relationships/hyperlink" Target="https://vinrada.gov.ua/upload/files/Rozporadgenna/2021/35.pdf" TargetMode="External"/><Relationship Id="rId15" Type="http://schemas.openxmlformats.org/officeDocument/2006/relationships/hyperlink" Target="https://vinrada.gov.ua/upload/files/Rozporadgenna/2010/34.pdf" TargetMode="External"/><Relationship Id="rId23" Type="http://schemas.openxmlformats.org/officeDocument/2006/relationships/hyperlink" Target="https://drive.google.com/file/d/1IyOZaqoLIjskwQR5mKsV38YfDF7g7QPG/view?usp=sharing" TargetMode="External"/><Relationship Id="rId28" Type="http://schemas.openxmlformats.org/officeDocument/2006/relationships/hyperlink" Target="https://drive.google.com/file/d/1cj9TKghjPA4GmzoXYzF28Wgi7Y3EqOPE/view?usp=sharing" TargetMode="External"/><Relationship Id="rId36" Type="http://schemas.openxmlformats.org/officeDocument/2006/relationships/hyperlink" Target="https://vinrada.gov.ua/upload/files/Rozporadgenna/2022/62.pdf" TargetMode="External"/><Relationship Id="rId10" Type="http://schemas.openxmlformats.org/officeDocument/2006/relationships/hyperlink" Target="https://vinrada.gov.ua/upload/files/Rozporadgenna/2019/138.pdf" TargetMode="External"/><Relationship Id="rId19" Type="http://schemas.openxmlformats.org/officeDocument/2006/relationships/hyperlink" Target="https://drive.google.com/file/d/1Fzrw8gqyRZ8DpUoGnV9IYqXjNvBjCKJ6/view?usp=sharing" TargetMode="External"/><Relationship Id="rId31" Type="http://schemas.openxmlformats.org/officeDocument/2006/relationships/hyperlink" Target="https://vinrada.gov.ua/upload/files/Rozporadgenna/2022/42.pdf" TargetMode="External"/><Relationship Id="rId4" Type="http://schemas.openxmlformats.org/officeDocument/2006/relationships/hyperlink" Target="https://vinrada.gov.ua/upload/files/Rozporadgenna/2021/41.pdf" TargetMode="External"/><Relationship Id="rId9" Type="http://schemas.openxmlformats.org/officeDocument/2006/relationships/hyperlink" Target="https://vinrada.gov.ua/upload/files/Rozporadgenna/2019/114.pdf" TargetMode="External"/><Relationship Id="rId14" Type="http://schemas.openxmlformats.org/officeDocument/2006/relationships/hyperlink" Target="https://vinrada.gov.ua/upload/files/Rozporadgenna/2020/219.pdf" TargetMode="External"/><Relationship Id="rId22" Type="http://schemas.openxmlformats.org/officeDocument/2006/relationships/hyperlink" Target="https://drive.google.com/file/d/1E8IaT7ZGXURSL1tRhJl7TZyYOHPj5YR7/view?usp=sharing" TargetMode="External"/><Relationship Id="rId27" Type="http://schemas.openxmlformats.org/officeDocument/2006/relationships/hyperlink" Target="https://drive.google.com/file/d/1pZX0YGzj7dg3GzbgnUBDh1CPxXFHXlBt/view?usp=sharing" TargetMode="External"/><Relationship Id="rId30" Type="http://schemas.openxmlformats.org/officeDocument/2006/relationships/hyperlink" Target="https://drive.google.com/file/d/1bh6eBjUEcE_ZwY9YNgrmtGT53tfoZecW/view?usp=sharing" TargetMode="External"/><Relationship Id="rId35" Type="http://schemas.openxmlformats.org/officeDocument/2006/relationships/hyperlink" Target="https://drive.google.com/file/d/1gnD7LzuNRI_H8FVq_dC444k7R_NKoYkA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R8668"/>
  <sheetViews>
    <sheetView tabSelected="1" zoomScale="60" zoomScaleNormal="60" zoomScaleSheetLayoutView="78" workbookViewId="0">
      <pane ySplit="2" topLeftCell="A510" activePane="bottomLeft" state="frozen"/>
      <selection activeCell="D20" sqref="D20"/>
      <selection pane="bottomLeft" activeCell="L563" sqref="L563"/>
    </sheetView>
  </sheetViews>
  <sheetFormatPr defaultColWidth="14.28515625" defaultRowHeight="17.25" x14ac:dyDescent="0.25"/>
  <cols>
    <col min="1" max="1" width="13.28515625" style="6" customWidth="1"/>
    <col min="2" max="2" width="31.5703125" style="6" customWidth="1"/>
    <col min="3" max="3" width="23.140625" style="9" customWidth="1"/>
    <col min="4" max="4" width="38.7109375" style="8" customWidth="1"/>
    <col min="5" max="5" width="19.7109375" style="9" hidden="1" customWidth="1"/>
    <col min="6" max="6" width="21.7109375" style="9" hidden="1" customWidth="1"/>
    <col min="7" max="7" width="14.85546875" style="9" hidden="1" customWidth="1"/>
    <col min="8" max="8" width="28.28515625" style="11" customWidth="1"/>
    <col min="9" max="9" width="31.42578125" style="6" customWidth="1"/>
    <col min="10" max="10" width="25.5703125" style="12" hidden="1" customWidth="1"/>
    <col min="11" max="11" width="29" style="7" customWidth="1"/>
    <col min="12" max="16384" width="14.28515625" style="6"/>
  </cols>
  <sheetData>
    <row r="1" spans="1:18" x14ac:dyDescent="0.25">
      <c r="A1" s="1"/>
      <c r="B1" s="1"/>
      <c r="C1" s="42"/>
      <c r="E1" s="2"/>
      <c r="F1" s="2"/>
      <c r="G1" s="2"/>
      <c r="H1" s="3"/>
      <c r="I1" s="1"/>
      <c r="J1" s="4"/>
      <c r="K1" s="269"/>
      <c r="L1" s="269"/>
      <c r="M1" s="269"/>
      <c r="N1" s="269"/>
      <c r="O1" s="269"/>
      <c r="P1" s="269"/>
      <c r="Q1" s="269"/>
      <c r="R1" s="269"/>
    </row>
    <row r="2" spans="1:18" s="13" customFormat="1" ht="174" customHeight="1" x14ac:dyDescent="0.25">
      <c r="A2" s="43" t="s">
        <v>1</v>
      </c>
      <c r="B2" s="43" t="s">
        <v>406</v>
      </c>
      <c r="C2" s="44" t="s">
        <v>452</v>
      </c>
      <c r="D2" s="43" t="s">
        <v>269</v>
      </c>
      <c r="E2" s="41"/>
      <c r="F2" s="41"/>
      <c r="G2" s="41" t="s">
        <v>7</v>
      </c>
      <c r="H2" s="45" t="s">
        <v>270</v>
      </c>
      <c r="I2" s="43" t="s">
        <v>8</v>
      </c>
      <c r="J2" s="46" t="s">
        <v>10</v>
      </c>
      <c r="K2" s="101"/>
      <c r="L2" s="101"/>
      <c r="M2" s="101"/>
      <c r="N2" s="101"/>
      <c r="O2" s="101"/>
      <c r="P2" s="101"/>
      <c r="Q2" s="101"/>
      <c r="R2" s="101"/>
    </row>
    <row r="3" spans="1:18" ht="81" hidden="1" customHeight="1" x14ac:dyDescent="0.25">
      <c r="A3" s="75"/>
      <c r="B3" s="75"/>
      <c r="C3" s="55"/>
      <c r="D3" s="75" t="s">
        <v>46</v>
      </c>
      <c r="E3" s="55" t="e">
        <f>#REF!*1.009*1.013*1.016*1.002*0.999*1.02*1.012*1.009*1.01*1.098*1.042</f>
        <v>#REF!</v>
      </c>
      <c r="F3" s="55">
        <v>471.43130593145264</v>
      </c>
      <c r="G3" s="55">
        <f>F3*'Індекс інфляції'!$C$15</f>
        <v>471.86314828923133</v>
      </c>
      <c r="H3" s="77"/>
      <c r="I3" s="77"/>
      <c r="J3" s="78" t="s">
        <v>32</v>
      </c>
      <c r="K3" s="93"/>
      <c r="L3" s="93"/>
      <c r="M3" s="93"/>
      <c r="N3" s="93"/>
      <c r="O3" s="93"/>
      <c r="P3" s="93"/>
      <c r="Q3" s="93"/>
      <c r="R3" s="93"/>
    </row>
    <row r="4" spans="1:18" ht="103.5" hidden="1" customHeight="1" x14ac:dyDescent="0.25">
      <c r="A4" s="53"/>
      <c r="B4" s="53"/>
      <c r="C4" s="111" t="s">
        <v>766</v>
      </c>
      <c r="D4" s="53" t="s">
        <v>51</v>
      </c>
      <c r="E4" s="59" t="e">
        <f>#REF!*1.018*1.009*1.013*1.016*1.002*0.999*1.02*1.012*1.009*1.01*1.098*1.042</f>
        <v>#REF!</v>
      </c>
      <c r="F4" s="59">
        <v>919.86933465074594</v>
      </c>
      <c r="G4" s="59">
        <f>F4*'Індекс інфляції'!$C$15</f>
        <v>920.71195697413839</v>
      </c>
      <c r="H4" s="68"/>
      <c r="I4" s="68"/>
      <c r="J4" s="69" t="s">
        <v>32</v>
      </c>
      <c r="K4" s="92"/>
      <c r="L4" s="92"/>
      <c r="M4" s="92"/>
      <c r="N4" s="92"/>
      <c r="O4" s="92"/>
      <c r="P4" s="92"/>
      <c r="Q4" s="92"/>
      <c r="R4" s="92"/>
    </row>
    <row r="5" spans="1:18" ht="225" hidden="1" customHeight="1" x14ac:dyDescent="0.25">
      <c r="A5" s="53"/>
      <c r="B5" s="53"/>
      <c r="C5" s="55"/>
      <c r="D5" s="53" t="s">
        <v>850</v>
      </c>
      <c r="E5" s="56" t="e">
        <f>#REF!*1*1.137*1.098*1.042</f>
        <v>#REF!</v>
      </c>
      <c r="F5" s="56">
        <v>111.78289051956</v>
      </c>
      <c r="G5" s="55">
        <f>F5*'Індекс інфляції'!$C$15</f>
        <v>111.88528632228656</v>
      </c>
      <c r="H5" s="68"/>
      <c r="I5" s="68"/>
      <c r="J5" s="69" t="s">
        <v>32</v>
      </c>
      <c r="K5" s="93"/>
      <c r="L5" s="93"/>
      <c r="M5" s="93"/>
      <c r="N5" s="93"/>
      <c r="O5" s="93"/>
      <c r="P5" s="93"/>
      <c r="Q5" s="93"/>
      <c r="R5" s="93"/>
    </row>
    <row r="6" spans="1:18" ht="225" customHeight="1" x14ac:dyDescent="0.25">
      <c r="A6" s="57">
        <v>1</v>
      </c>
      <c r="B6" s="57" t="s">
        <v>146</v>
      </c>
      <c r="C6" s="109" t="s">
        <v>1103</v>
      </c>
      <c r="D6" s="57" t="s">
        <v>1102</v>
      </c>
      <c r="E6" s="60"/>
      <c r="F6" s="60"/>
      <c r="G6" s="59"/>
      <c r="H6" s="71">
        <v>45551</v>
      </c>
      <c r="I6" s="71">
        <v>47376</v>
      </c>
      <c r="J6" s="72" t="e">
        <f>IF(#REF!&gt;90,"Діючий",IF(#REF!&lt;0,"Просрочений","Закінчується"))</f>
        <v>#REF!</v>
      </c>
      <c r="K6" s="93"/>
      <c r="L6" s="93"/>
      <c r="M6" s="93"/>
      <c r="N6" s="93"/>
      <c r="O6" s="93"/>
      <c r="P6" s="93"/>
      <c r="Q6" s="93"/>
      <c r="R6" s="93"/>
    </row>
    <row r="7" spans="1:18" ht="139.5" customHeight="1" x14ac:dyDescent="0.25">
      <c r="A7" s="57">
        <v>2</v>
      </c>
      <c r="B7" s="57" t="s">
        <v>146</v>
      </c>
      <c r="C7" s="109" t="s">
        <v>583</v>
      </c>
      <c r="D7" s="57" t="s">
        <v>142</v>
      </c>
      <c r="E7" s="59" t="e">
        <f>#REF!*1.016*1.002*0.999*1.02*1.012*1.009*1.01*1.098*1.042</f>
        <v>#REF!</v>
      </c>
      <c r="F7" s="59">
        <v>393.71613051319088</v>
      </c>
      <c r="G7" s="59">
        <f>F7*'Індекс інфляції'!$C$15</f>
        <v>394.07678391053025</v>
      </c>
      <c r="H7" s="71">
        <v>44287</v>
      </c>
      <c r="I7" s="71">
        <v>46112</v>
      </c>
      <c r="J7" s="72" t="e">
        <f>IF(#REF!&gt;90,"Діючий",IF(#REF!&lt;0,"Просрочений","Закінчується"))</f>
        <v>#REF!</v>
      </c>
      <c r="K7" s="93"/>
      <c r="L7" s="93"/>
      <c r="M7" s="93"/>
      <c r="N7" s="93"/>
      <c r="O7" s="93"/>
      <c r="P7" s="93"/>
      <c r="Q7" s="93"/>
      <c r="R7" s="93"/>
    </row>
    <row r="8" spans="1:18" ht="139.5" customHeight="1" x14ac:dyDescent="0.25">
      <c r="A8" s="57">
        <v>3</v>
      </c>
      <c r="B8" s="57" t="s">
        <v>146</v>
      </c>
      <c r="C8" s="109" t="s">
        <v>1072</v>
      </c>
      <c r="D8" s="57" t="s">
        <v>1071</v>
      </c>
      <c r="E8" s="59"/>
      <c r="F8" s="59"/>
      <c r="G8" s="59"/>
      <c r="H8" s="71">
        <v>45362</v>
      </c>
      <c r="I8" s="71">
        <v>47187</v>
      </c>
      <c r="J8" s="72" t="e">
        <f>IF(#REF!&gt;90,"Діючий",IF(#REF!&lt;0,"Просрочений","Закінчується"))</f>
        <v>#REF!</v>
      </c>
      <c r="K8" s="93"/>
      <c r="L8" s="93"/>
      <c r="M8" s="93"/>
      <c r="N8" s="93"/>
      <c r="O8" s="93"/>
      <c r="P8" s="93"/>
      <c r="Q8" s="93"/>
      <c r="R8" s="93"/>
    </row>
    <row r="9" spans="1:18" ht="143.25" customHeight="1" x14ac:dyDescent="0.25">
      <c r="A9" s="57">
        <v>4</v>
      </c>
      <c r="B9" s="57" t="s">
        <v>146</v>
      </c>
      <c r="C9" s="109" t="s">
        <v>668</v>
      </c>
      <c r="D9" s="57" t="s">
        <v>544</v>
      </c>
      <c r="E9" s="59"/>
      <c r="F9" s="59"/>
      <c r="G9" s="59"/>
      <c r="H9" s="71">
        <v>44519</v>
      </c>
      <c r="I9" s="71">
        <v>45614</v>
      </c>
      <c r="J9" s="72" t="e">
        <f>IF(#REF!&gt;90,"Діючий",IF(#REF!&lt;0,"Просрочений","Закінчується"))</f>
        <v>#REF!</v>
      </c>
      <c r="K9" s="93"/>
      <c r="L9" s="93"/>
      <c r="M9" s="93"/>
      <c r="N9" s="93"/>
      <c r="O9" s="93"/>
      <c r="P9" s="93"/>
      <c r="Q9" s="93"/>
      <c r="R9" s="93"/>
    </row>
    <row r="10" spans="1:18" ht="110.25" customHeight="1" x14ac:dyDescent="0.25">
      <c r="A10" s="57">
        <v>5</v>
      </c>
      <c r="B10" s="57" t="s">
        <v>146</v>
      </c>
      <c r="C10" s="109" t="s">
        <v>645</v>
      </c>
      <c r="D10" s="57" t="s">
        <v>358</v>
      </c>
      <c r="E10" s="62" t="e">
        <f>#REF!*1.009*1.01*1.098*1.042</f>
        <v>#REF!</v>
      </c>
      <c r="F10" s="62">
        <v>237.2839445702844</v>
      </c>
      <c r="G10" s="59">
        <f>F10*'Індекс інфляції'!$C$15</f>
        <v>237.50130234181339</v>
      </c>
      <c r="H10" s="71">
        <v>44186</v>
      </c>
      <c r="I10" s="71">
        <v>45169</v>
      </c>
      <c r="J10" s="72" t="e">
        <f>IF(#REF!&gt;90,"Діючий",IF(#REF!&lt;0,"Просрочений","Закінчується"))</f>
        <v>#REF!</v>
      </c>
      <c r="K10" s="92"/>
      <c r="L10" s="92"/>
      <c r="M10" s="92"/>
      <c r="N10" s="92"/>
      <c r="O10" s="92"/>
      <c r="P10" s="92"/>
      <c r="Q10" s="92"/>
      <c r="R10" s="92"/>
    </row>
    <row r="11" spans="1:18" ht="108.75" hidden="1" customHeight="1" x14ac:dyDescent="0.25">
      <c r="A11" s="53">
        <f>IFERROR(IF(SUBTOTAL(3,B11:M11),A10+1,A10),1)</f>
        <v>5</v>
      </c>
      <c r="B11" s="53"/>
      <c r="C11" s="111" t="s">
        <v>524</v>
      </c>
      <c r="D11" s="53" t="s">
        <v>790</v>
      </c>
      <c r="E11" s="51" t="e">
        <f>#REF!*1.042</f>
        <v>#REF!</v>
      </c>
      <c r="F11" s="51">
        <v>6425.6597199999997</v>
      </c>
      <c r="G11" s="51">
        <f>F11*'Індекс інфляції'!$C$15</f>
        <v>6431.5457780722054</v>
      </c>
      <c r="H11" s="68">
        <v>43466</v>
      </c>
      <c r="I11" s="68">
        <v>44530</v>
      </c>
      <c r="J11" s="69" t="s">
        <v>32</v>
      </c>
      <c r="K11" s="93"/>
      <c r="L11" s="93"/>
      <c r="M11" s="93"/>
      <c r="N11" s="93"/>
      <c r="O11" s="93"/>
      <c r="P11" s="93"/>
      <c r="Q11" s="93"/>
      <c r="R11" s="93"/>
    </row>
    <row r="12" spans="1:18" ht="108.75" customHeight="1" x14ac:dyDescent="0.25">
      <c r="A12" s="57">
        <v>6</v>
      </c>
      <c r="B12" s="76" t="s">
        <v>146</v>
      </c>
      <c r="C12" s="125" t="s">
        <v>1104</v>
      </c>
      <c r="D12" s="57" t="s">
        <v>1055</v>
      </c>
      <c r="E12" s="51"/>
      <c r="F12" s="51"/>
      <c r="G12" s="51"/>
      <c r="H12" s="132">
        <v>45555</v>
      </c>
      <c r="I12" s="132">
        <v>47380</v>
      </c>
      <c r="J12" s="229" t="s">
        <v>998</v>
      </c>
      <c r="K12" s="93"/>
      <c r="L12" s="93"/>
      <c r="M12" s="93"/>
      <c r="N12" s="93"/>
      <c r="O12" s="93"/>
      <c r="P12" s="93"/>
      <c r="Q12" s="93"/>
      <c r="R12" s="93"/>
    </row>
    <row r="13" spans="1:18" ht="70.5" customHeight="1" x14ac:dyDescent="0.25">
      <c r="A13" s="76">
        <v>7</v>
      </c>
      <c r="B13" s="76" t="s">
        <v>146</v>
      </c>
      <c r="C13" s="125" t="s">
        <v>532</v>
      </c>
      <c r="D13" s="57" t="s">
        <v>825</v>
      </c>
      <c r="E13" s="124" t="e">
        <f>#REF!*1.005*1.009*1.01*1.007</f>
        <v>#REF!</v>
      </c>
      <c r="F13" s="124">
        <v>6321.7095558803867</v>
      </c>
      <c r="G13" s="124">
        <f>F13*'Індекс інфляції'!$C$15</f>
        <v>6327.5003931146884</v>
      </c>
      <c r="H13" s="132">
        <v>43504</v>
      </c>
      <c r="I13" s="132">
        <v>44568</v>
      </c>
      <c r="J13" s="229" t="s">
        <v>981</v>
      </c>
      <c r="K13" s="92"/>
      <c r="L13" s="92"/>
      <c r="M13" s="92"/>
      <c r="N13" s="92"/>
      <c r="O13" s="92"/>
      <c r="P13" s="92"/>
      <c r="Q13" s="92"/>
      <c r="R13" s="92"/>
    </row>
    <row r="14" spans="1:18" ht="149.25" hidden="1" customHeight="1" x14ac:dyDescent="0.25">
      <c r="A14" s="53" t="e">
        <f ca="1">ЕСЛИ+A14:X12ОШИБКА(IF(SUBTOTAL(3,B14:M14),A13+1,A13),1)</f>
        <v>#NAME?</v>
      </c>
      <c r="B14" s="53" t="s">
        <v>146</v>
      </c>
      <c r="C14" s="111" t="s">
        <v>540</v>
      </c>
      <c r="D14" s="53" t="s">
        <v>53</v>
      </c>
      <c r="E14" s="56">
        <v>344.18</v>
      </c>
      <c r="F14" s="56">
        <v>344.18</v>
      </c>
      <c r="G14" s="55">
        <f>F14*'Індекс інфляції'!$C$15</f>
        <v>344.49527711636927</v>
      </c>
      <c r="H14" s="68">
        <v>43721</v>
      </c>
      <c r="I14" s="68"/>
      <c r="J14" s="69" t="s">
        <v>32</v>
      </c>
      <c r="K14" s="92"/>
      <c r="L14" s="92"/>
      <c r="M14" s="92"/>
      <c r="N14" s="92"/>
      <c r="O14" s="92"/>
      <c r="P14" s="92"/>
      <c r="Q14" s="92"/>
      <c r="R14" s="92"/>
    </row>
    <row r="15" spans="1:18" ht="119.25" customHeight="1" x14ac:dyDescent="0.25">
      <c r="A15" s="57">
        <v>8</v>
      </c>
      <c r="B15" s="57" t="s">
        <v>146</v>
      </c>
      <c r="C15" s="109" t="s">
        <v>653</v>
      </c>
      <c r="D15" s="57" t="s">
        <v>359</v>
      </c>
      <c r="E15" s="62" t="e">
        <f>#REF!*1.009*1.01*1.098*1.042</f>
        <v>#REF!</v>
      </c>
      <c r="F15" s="62">
        <v>1702.7937060558415</v>
      </c>
      <c r="G15" s="59">
        <f>F15*'Індекс інфляції'!$C$15</f>
        <v>1704.353505839144</v>
      </c>
      <c r="H15" s="71">
        <v>44104</v>
      </c>
      <c r="I15" s="71">
        <v>45169</v>
      </c>
      <c r="J15" s="72" t="e">
        <f>IF(#REF!&gt;90,"Діючий",IF(#REF!&lt;0,"Просрочений","Закінчується"))</f>
        <v>#REF!</v>
      </c>
      <c r="K15" s="93"/>
      <c r="L15" s="93"/>
      <c r="M15" s="93"/>
      <c r="N15" s="93"/>
      <c r="O15" s="93"/>
      <c r="P15" s="93"/>
      <c r="Q15" s="93"/>
      <c r="R15" s="93"/>
    </row>
    <row r="16" spans="1:18" s="10" customFormat="1" ht="73.5" hidden="1" customHeight="1" x14ac:dyDescent="0.25">
      <c r="A16" s="53">
        <f>IFERROR(IF(SUBTOTAL(3,B16:M16),A15+1,A15),1)</f>
        <v>8</v>
      </c>
      <c r="B16" s="53"/>
      <c r="C16" s="55"/>
      <c r="D16" s="53" t="s">
        <v>40</v>
      </c>
      <c r="E16" s="55" t="e">
        <f>#REF!*1.013*1.016*1.002*0.999*1.02*1.012*1.009*1.01*1.098*1.042</f>
        <v>#REF!</v>
      </c>
      <c r="F16" s="55">
        <v>1948.2883295341073</v>
      </c>
      <c r="G16" s="55">
        <f>F16*'Індекс інфляції'!$C$15</f>
        <v>1950.0730082673035</v>
      </c>
      <c r="H16" s="77"/>
      <c r="I16" s="68"/>
      <c r="J16" s="69" t="s">
        <v>32</v>
      </c>
      <c r="K16" s="92"/>
      <c r="L16" s="92"/>
      <c r="M16" s="92"/>
      <c r="N16" s="92"/>
      <c r="O16" s="92"/>
      <c r="P16" s="92"/>
      <c r="Q16" s="92"/>
      <c r="R16" s="92"/>
    </row>
    <row r="17" spans="1:18" ht="84.75" customHeight="1" x14ac:dyDescent="0.25">
      <c r="A17" s="57">
        <v>9</v>
      </c>
      <c r="B17" s="57" t="s">
        <v>146</v>
      </c>
      <c r="C17" s="109" t="s">
        <v>539</v>
      </c>
      <c r="D17" s="57" t="s">
        <v>30</v>
      </c>
      <c r="E17" s="47">
        <v>6314</v>
      </c>
      <c r="F17" s="47">
        <v>6314</v>
      </c>
      <c r="G17" s="47">
        <f>F17*'Індекс інфляції'!$C$15</f>
        <v>6319.7837750966228</v>
      </c>
      <c r="H17" s="82">
        <v>44245</v>
      </c>
      <c r="I17" s="71">
        <v>46071</v>
      </c>
      <c r="J17" s="72" t="e">
        <f>IF(#REF!&gt;90,"Діючий",IF(#REF!&lt;0,"Просрочений","Закінчується"))</f>
        <v>#REF!</v>
      </c>
      <c r="K17" s="92"/>
      <c r="L17" s="92"/>
      <c r="M17" s="92"/>
      <c r="N17" s="92"/>
      <c r="O17" s="92"/>
      <c r="P17" s="92"/>
      <c r="Q17" s="92"/>
      <c r="R17" s="92"/>
    </row>
    <row r="18" spans="1:18" ht="86.25" customHeight="1" x14ac:dyDescent="0.25">
      <c r="A18" s="57">
        <v>10</v>
      </c>
      <c r="B18" s="57" t="s">
        <v>146</v>
      </c>
      <c r="C18" s="109" t="s">
        <v>437</v>
      </c>
      <c r="D18" s="57" t="s">
        <v>36</v>
      </c>
      <c r="E18" s="47" t="e">
        <f>#REF!*1.02*1.012*1.009*1.01*1.098*1.042</f>
        <v>#REF!</v>
      </c>
      <c r="F18" s="47">
        <v>15138.510988663445</v>
      </c>
      <c r="G18" s="47">
        <f>F18*'Індекс інфляції'!$C$15</f>
        <v>15152.37822699987</v>
      </c>
      <c r="H18" s="82">
        <v>44334</v>
      </c>
      <c r="I18" s="71">
        <v>46160</v>
      </c>
      <c r="J18" s="72" t="e">
        <f>IF(#REF!&gt;90,"Діючий",IF(#REF!&lt;0,"Просрочений","Закінчується"))</f>
        <v>#REF!</v>
      </c>
      <c r="K18" s="93"/>
      <c r="L18" s="93"/>
      <c r="M18" s="93"/>
      <c r="N18" s="93"/>
      <c r="O18" s="93"/>
      <c r="P18" s="93"/>
      <c r="Q18" s="93"/>
      <c r="R18" s="93"/>
    </row>
    <row r="19" spans="1:18" ht="88.5" hidden="1" customHeight="1" x14ac:dyDescent="0.25">
      <c r="A19" s="53"/>
      <c r="B19" s="53"/>
      <c r="C19" s="55"/>
      <c r="D19" s="53" t="s">
        <v>35</v>
      </c>
      <c r="E19" s="55" t="e">
        <f>#REF!*1.01*1.098*1.042</f>
        <v>#REF!</v>
      </c>
      <c r="F19" s="55">
        <v>452.93218443360001</v>
      </c>
      <c r="G19" s="55">
        <f>F19*'Індекс інфляції'!$C$15</f>
        <v>453.3470811533951</v>
      </c>
      <c r="H19" s="81"/>
      <c r="I19" s="68"/>
      <c r="J19" s="69" t="s">
        <v>32</v>
      </c>
      <c r="K19" s="92"/>
      <c r="L19" s="92"/>
      <c r="M19" s="92"/>
      <c r="N19" s="92"/>
      <c r="O19" s="92"/>
      <c r="P19" s="92"/>
      <c r="Q19" s="92"/>
      <c r="R19" s="92"/>
    </row>
    <row r="20" spans="1:18" ht="77.25" hidden="1" customHeight="1" x14ac:dyDescent="0.25">
      <c r="A20" s="53"/>
      <c r="B20" s="53" t="s">
        <v>146</v>
      </c>
      <c r="C20" s="111" t="s">
        <v>654</v>
      </c>
      <c r="D20" s="53" t="s">
        <v>37</v>
      </c>
      <c r="E20" s="55" t="e">
        <f>#REF!*1.017*1.014*1.008*1.042</f>
        <v>#REF!</v>
      </c>
      <c r="F20" s="55">
        <v>688.68614148437359</v>
      </c>
      <c r="G20" s="55">
        <f>F20*'Індекс інфляції'!$C$15</f>
        <v>689.31699447051653</v>
      </c>
      <c r="H20" s="77">
        <v>44490</v>
      </c>
      <c r="I20" s="68">
        <v>46315</v>
      </c>
      <c r="J20" s="69" t="s">
        <v>32</v>
      </c>
      <c r="K20" s="92"/>
      <c r="L20" s="92"/>
      <c r="M20" s="92"/>
      <c r="N20" s="92"/>
      <c r="O20" s="92"/>
      <c r="P20" s="92"/>
      <c r="Q20" s="92"/>
      <c r="R20" s="92"/>
    </row>
    <row r="21" spans="1:18" ht="84" customHeight="1" x14ac:dyDescent="0.25">
      <c r="A21" s="57">
        <v>11</v>
      </c>
      <c r="B21" s="57" t="s">
        <v>146</v>
      </c>
      <c r="C21" s="108" t="s">
        <v>617</v>
      </c>
      <c r="D21" s="57" t="s">
        <v>38</v>
      </c>
      <c r="E21" s="59" t="e">
        <f>#REF!*1.008*1.042</f>
        <v>#REF!</v>
      </c>
      <c r="F21" s="59">
        <v>7199.0260513920002</v>
      </c>
      <c r="G21" s="59">
        <f>F21*'Індекс інфляції'!$C$15</f>
        <v>7205.6205315307361</v>
      </c>
      <c r="H21" s="82">
        <v>43448</v>
      </c>
      <c r="I21" s="71">
        <v>45265</v>
      </c>
      <c r="J21" s="72" t="e">
        <f>IF(#REF!&gt;90,"Діючий",IF(#REF!&lt;0,"Просрочений","Закінчується"))</f>
        <v>#REF!</v>
      </c>
      <c r="K21" s="93"/>
      <c r="L21" s="93"/>
      <c r="M21" s="93"/>
      <c r="N21" s="93"/>
      <c r="O21" s="93"/>
      <c r="P21" s="93"/>
      <c r="Q21" s="93"/>
      <c r="R21" s="93"/>
    </row>
    <row r="22" spans="1:18" ht="156" customHeight="1" x14ac:dyDescent="0.25">
      <c r="A22" s="57">
        <v>12</v>
      </c>
      <c r="B22" s="57" t="s">
        <v>146</v>
      </c>
      <c r="C22" s="108" t="s">
        <v>532</v>
      </c>
      <c r="D22" s="57" t="s">
        <v>28</v>
      </c>
      <c r="E22" s="59" t="e">
        <f>#REF!*1.018*1.009*1.013*1.016*1.002*0.999*1.02*1.012*1.009*1.01*1.098*1.042</f>
        <v>#REF!</v>
      </c>
      <c r="F22" s="59">
        <v>227.84994665146206</v>
      </c>
      <c r="G22" s="59">
        <f>F22*'Індекс інфляції'!$C$15</f>
        <v>228.05866265513797</v>
      </c>
      <c r="H22" s="82">
        <v>43861</v>
      </c>
      <c r="I22" s="71" t="s">
        <v>926</v>
      </c>
      <c r="J22" s="72" t="s">
        <v>150</v>
      </c>
      <c r="K22" s="93"/>
      <c r="L22" s="93"/>
      <c r="M22" s="93"/>
      <c r="N22" s="93"/>
      <c r="O22" s="93"/>
      <c r="P22" s="93"/>
      <c r="Q22" s="93"/>
      <c r="R22" s="93"/>
    </row>
    <row r="23" spans="1:18" ht="177.75" customHeight="1" x14ac:dyDescent="0.25">
      <c r="A23" s="57">
        <v>13</v>
      </c>
      <c r="B23" s="57" t="s">
        <v>146</v>
      </c>
      <c r="C23" s="108" t="s">
        <v>523</v>
      </c>
      <c r="D23" s="57" t="s">
        <v>426</v>
      </c>
      <c r="E23" s="59" t="e">
        <f>#REF!*1.124*1.098*1.042</f>
        <v>#REF!</v>
      </c>
      <c r="F23" s="59">
        <v>233.49140379734411</v>
      </c>
      <c r="G23" s="59">
        <f>F23*'Індекс інфляції'!$C$15</f>
        <v>233.70528751076802</v>
      </c>
      <c r="H23" s="82">
        <v>43860</v>
      </c>
      <c r="I23" s="71" t="s">
        <v>925</v>
      </c>
      <c r="J23" s="72" t="s">
        <v>150</v>
      </c>
      <c r="K23" s="93"/>
      <c r="L23" s="93"/>
      <c r="M23" s="93"/>
      <c r="N23" s="93"/>
      <c r="O23" s="93"/>
      <c r="P23" s="93"/>
      <c r="Q23" s="93"/>
      <c r="R23" s="93"/>
    </row>
    <row r="24" spans="1:18" ht="174" customHeight="1" x14ac:dyDescent="0.25">
      <c r="A24" s="57">
        <v>14</v>
      </c>
      <c r="B24" s="57" t="s">
        <v>146</v>
      </c>
      <c r="C24" s="108" t="s">
        <v>484</v>
      </c>
      <c r="D24" s="76" t="s">
        <v>344</v>
      </c>
      <c r="E24" s="59"/>
      <c r="F24" s="59"/>
      <c r="G24" s="59"/>
      <c r="H24" s="82">
        <v>42036</v>
      </c>
      <c r="I24" s="71">
        <v>45688</v>
      </c>
      <c r="J24" s="72" t="s">
        <v>150</v>
      </c>
      <c r="K24" s="93"/>
      <c r="L24" s="93"/>
      <c r="M24" s="93"/>
      <c r="N24" s="93"/>
      <c r="O24" s="93"/>
      <c r="P24" s="93"/>
      <c r="Q24" s="93"/>
      <c r="R24" s="93"/>
    </row>
    <row r="25" spans="1:18" ht="104.25" customHeight="1" x14ac:dyDescent="0.25">
      <c r="A25" s="57">
        <v>15</v>
      </c>
      <c r="B25" s="57" t="s">
        <v>146</v>
      </c>
      <c r="C25" s="109" t="s">
        <v>776</v>
      </c>
      <c r="D25" s="57" t="s">
        <v>41</v>
      </c>
      <c r="E25" s="51" t="e">
        <f>#REF!*1.019*1.017*1.014*1.008*1.042</f>
        <v>#REF!</v>
      </c>
      <c r="F25" s="51">
        <v>1657.3011455383767</v>
      </c>
      <c r="G25" s="51">
        <f>F25*'Індекс інфляції'!$C$15</f>
        <v>1658.8192730475894</v>
      </c>
      <c r="H25" s="82">
        <v>44428</v>
      </c>
      <c r="I25" s="71">
        <v>45492</v>
      </c>
      <c r="J25" s="72" t="e">
        <f>IF(#REF!&gt;90,"Діючий",IF(#REF!&lt;0,"Просрочений","Закінчується"))</f>
        <v>#REF!</v>
      </c>
      <c r="K25" s="92"/>
      <c r="L25" s="92"/>
      <c r="M25" s="92"/>
      <c r="N25" s="92"/>
      <c r="O25" s="92"/>
      <c r="P25" s="92"/>
      <c r="Q25" s="92"/>
      <c r="R25" s="92"/>
    </row>
    <row r="26" spans="1:18" ht="103.5" customHeight="1" x14ac:dyDescent="0.25">
      <c r="A26" s="57">
        <v>16</v>
      </c>
      <c r="B26" s="57" t="s">
        <v>146</v>
      </c>
      <c r="C26" s="109" t="s">
        <v>774</v>
      </c>
      <c r="D26" s="57" t="s">
        <v>971</v>
      </c>
      <c r="E26" s="51" t="e">
        <f>#REF!*1.019*1.017*1.014*1.008*1.042</f>
        <v>#REF!</v>
      </c>
      <c r="F26" s="51">
        <v>1670.2235716244463</v>
      </c>
      <c r="G26" s="51">
        <f>F26*'Індекс інфляції'!$C$15</f>
        <v>1671.753536385193</v>
      </c>
      <c r="H26" s="82">
        <v>44428</v>
      </c>
      <c r="I26" s="71">
        <v>45492</v>
      </c>
      <c r="J26" s="72" t="e">
        <f>IF(#REF!&gt;90,"Діючий",IF(#REF!&lt;0,"Просрочений","Закінчується"))</f>
        <v>#REF!</v>
      </c>
      <c r="K26" s="92"/>
      <c r="L26" s="92"/>
      <c r="M26" s="92"/>
      <c r="N26" s="92"/>
      <c r="O26" s="92"/>
      <c r="P26" s="92"/>
      <c r="Q26" s="92"/>
      <c r="R26" s="92"/>
    </row>
    <row r="27" spans="1:18" ht="103.5" customHeight="1" x14ac:dyDescent="0.25">
      <c r="A27" s="57">
        <v>17</v>
      </c>
      <c r="B27" s="57" t="s">
        <v>146</v>
      </c>
      <c r="C27" s="109" t="s">
        <v>699</v>
      </c>
      <c r="D27" s="57" t="s">
        <v>700</v>
      </c>
      <c r="E27" s="51"/>
      <c r="F27" s="51"/>
      <c r="G27" s="51"/>
      <c r="H27" s="82">
        <v>44562</v>
      </c>
      <c r="I27" s="71">
        <v>46387</v>
      </c>
      <c r="J27" s="72" t="s">
        <v>150</v>
      </c>
      <c r="K27" s="92"/>
      <c r="L27" s="92"/>
      <c r="M27" s="92"/>
      <c r="N27" s="92"/>
      <c r="O27" s="92"/>
      <c r="P27" s="92"/>
      <c r="Q27" s="92"/>
      <c r="R27" s="92"/>
    </row>
    <row r="28" spans="1:18" ht="57" hidden="1" customHeight="1" x14ac:dyDescent="0.25">
      <c r="A28" s="53"/>
      <c r="B28" s="53"/>
      <c r="C28" s="111" t="s">
        <v>641</v>
      </c>
      <c r="D28" s="53" t="s">
        <v>39</v>
      </c>
      <c r="E28" s="59" t="e">
        <f>#REF!*1.02*1.012*1.009*1.01*1.098*1.042</f>
        <v>#REF!</v>
      </c>
      <c r="F28" s="59">
        <v>97.854440361551511</v>
      </c>
      <c r="G28" s="59">
        <f>F28*'Індекс інфляції'!$C$15</f>
        <v>97.944077370619794</v>
      </c>
      <c r="H28" s="77"/>
      <c r="I28" s="68"/>
      <c r="J28" s="69" t="s">
        <v>32</v>
      </c>
      <c r="K28" s="93"/>
      <c r="L28" s="93"/>
      <c r="M28" s="93"/>
      <c r="N28" s="93"/>
      <c r="O28" s="93"/>
      <c r="P28" s="93"/>
      <c r="Q28" s="93"/>
      <c r="R28" s="93"/>
    </row>
    <row r="29" spans="1:18" ht="108.75" hidden="1" customHeight="1" x14ac:dyDescent="0.25">
      <c r="A29" s="53"/>
      <c r="B29" s="53" t="s">
        <v>146</v>
      </c>
      <c r="C29" s="111" t="s">
        <v>506</v>
      </c>
      <c r="D29" s="53" t="s">
        <v>33</v>
      </c>
      <c r="E29" s="51" t="e">
        <f>#REF!*1.014*1.008*1.042</f>
        <v>#REF!</v>
      </c>
      <c r="F29" s="51">
        <v>1335.152067185664</v>
      </c>
      <c r="G29" s="51">
        <f>F29*'Індекс інфляції'!$C$15</f>
        <v>1336.3750984299454</v>
      </c>
      <c r="H29" s="77">
        <v>43405</v>
      </c>
      <c r="I29" s="68">
        <v>44409</v>
      </c>
      <c r="J29" s="69" t="s">
        <v>32</v>
      </c>
      <c r="K29" s="93"/>
      <c r="L29" s="93"/>
      <c r="M29" s="93"/>
      <c r="N29" s="93"/>
      <c r="O29" s="93"/>
      <c r="P29" s="93"/>
      <c r="Q29" s="93"/>
      <c r="R29" s="93"/>
    </row>
    <row r="30" spans="1:18" ht="103.5" customHeight="1" x14ac:dyDescent="0.25">
      <c r="A30" s="57">
        <v>18</v>
      </c>
      <c r="B30" s="57" t="s">
        <v>146</v>
      </c>
      <c r="C30" s="109" t="s">
        <v>526</v>
      </c>
      <c r="D30" s="57" t="s">
        <v>26</v>
      </c>
      <c r="E30" s="59" t="e">
        <f>#REF!*1.013*1.016*1.002*0.999*1.02*1.012*1.009*1.01*1.098*1.042</f>
        <v>#REF!</v>
      </c>
      <c r="F30" s="59">
        <v>1054.7785127877326</v>
      </c>
      <c r="G30" s="59">
        <f>F30*'Індекс інфляції'!$C$15</f>
        <v>1055.7447151467306</v>
      </c>
      <c r="H30" s="82">
        <v>44090</v>
      </c>
      <c r="I30" s="71" t="s">
        <v>959</v>
      </c>
      <c r="J30" s="72" t="s">
        <v>150</v>
      </c>
      <c r="K30" s="93"/>
      <c r="L30" s="93"/>
      <c r="M30" s="93"/>
      <c r="N30" s="93"/>
      <c r="O30" s="93"/>
      <c r="P30" s="93"/>
      <c r="Q30" s="93"/>
      <c r="R30" s="93"/>
    </row>
    <row r="31" spans="1:18" ht="98.25" hidden="1" customHeight="1" x14ac:dyDescent="0.25">
      <c r="A31" s="53"/>
      <c r="B31" s="53"/>
      <c r="C31" s="55" t="s">
        <v>485</v>
      </c>
      <c r="D31" s="53" t="s">
        <v>267</v>
      </c>
      <c r="E31" s="55" t="s">
        <v>264</v>
      </c>
      <c r="F31" s="55" t="s">
        <v>264</v>
      </c>
      <c r="G31" s="55" t="s">
        <v>264</v>
      </c>
      <c r="H31" s="68">
        <v>40675</v>
      </c>
      <c r="I31" s="68">
        <v>44712</v>
      </c>
      <c r="J31" s="69" t="s">
        <v>32</v>
      </c>
      <c r="K31" s="92"/>
      <c r="L31" s="92"/>
      <c r="M31" s="92"/>
      <c r="N31" s="92"/>
      <c r="O31" s="92"/>
      <c r="P31" s="92"/>
      <c r="Q31" s="92"/>
      <c r="R31" s="92"/>
    </row>
    <row r="32" spans="1:18" ht="119.25" customHeight="1" x14ac:dyDescent="0.25">
      <c r="A32" s="57">
        <v>19</v>
      </c>
      <c r="B32" s="57" t="s">
        <v>146</v>
      </c>
      <c r="C32" s="108" t="s">
        <v>438</v>
      </c>
      <c r="D32" s="57" t="s">
        <v>403</v>
      </c>
      <c r="E32" s="59"/>
      <c r="F32" s="59"/>
      <c r="G32" s="59"/>
      <c r="H32" s="71">
        <v>44166</v>
      </c>
      <c r="I32" s="71">
        <v>45992</v>
      </c>
      <c r="J32" s="72" t="e">
        <f>IF(#REF!&gt;90,"Діючий",IF(#REF!&lt;0,"Просрочений","Закінчується"))</f>
        <v>#REF!</v>
      </c>
      <c r="K32" s="92"/>
      <c r="L32" s="92"/>
      <c r="M32" s="92"/>
      <c r="N32" s="92"/>
      <c r="O32" s="92"/>
      <c r="P32" s="92"/>
      <c r="Q32" s="92"/>
      <c r="R32" s="92"/>
    </row>
    <row r="33" spans="1:18" ht="42" hidden="1" customHeight="1" x14ac:dyDescent="0.25">
      <c r="A33" s="53"/>
      <c r="B33" s="53"/>
      <c r="C33" s="55"/>
      <c r="D33" s="53" t="s">
        <v>257</v>
      </c>
      <c r="E33" s="55" t="e">
        <f>#REF!*1.016*1.002*0.999*1.02*1.012*1.009*1.01*1.098*1.042</f>
        <v>#REF!</v>
      </c>
      <c r="F33" s="55">
        <v>12525.299900406882</v>
      </c>
      <c r="G33" s="55">
        <f>F33*'Індекс інфляції'!$C$15</f>
        <v>12536.773374851246</v>
      </c>
      <c r="H33" s="68"/>
      <c r="I33" s="68"/>
      <c r="J33" s="69" t="s">
        <v>32</v>
      </c>
      <c r="K33" s="92"/>
      <c r="L33" s="92"/>
      <c r="M33" s="92"/>
      <c r="N33" s="92"/>
      <c r="O33" s="92"/>
      <c r="P33" s="92"/>
      <c r="Q33" s="92"/>
      <c r="R33" s="92"/>
    </row>
    <row r="34" spans="1:18" ht="79.5" customHeight="1" x14ac:dyDescent="0.25">
      <c r="A34" s="57">
        <v>20</v>
      </c>
      <c r="B34" s="57" t="s">
        <v>146</v>
      </c>
      <c r="C34" s="109" t="s">
        <v>773</v>
      </c>
      <c r="D34" s="57" t="s">
        <v>229</v>
      </c>
      <c r="E34" s="51" t="e">
        <f>#REF!*1.042</f>
        <v>#REF!</v>
      </c>
      <c r="F34" s="51">
        <v>6184.4158800000005</v>
      </c>
      <c r="G34" s="51">
        <f>F34*'Індекс інфляції'!$C$15</f>
        <v>6190.080952941702</v>
      </c>
      <c r="H34" s="71">
        <v>44583</v>
      </c>
      <c r="I34" s="71">
        <v>46418</v>
      </c>
      <c r="J34" s="72" t="e">
        <f>IF(#REF!&gt;90,"Діючий",IF(#REF!&lt;0,"Просрочений","Закінчується"))</f>
        <v>#REF!</v>
      </c>
      <c r="K34" s="93"/>
      <c r="L34" s="93"/>
      <c r="M34" s="93"/>
      <c r="N34" s="93"/>
      <c r="O34" s="93"/>
      <c r="P34" s="93"/>
      <c r="Q34" s="93"/>
      <c r="R34" s="93"/>
    </row>
    <row r="35" spans="1:18" ht="114" hidden="1" customHeight="1" x14ac:dyDescent="0.25">
      <c r="A35" s="53"/>
      <c r="B35" s="53"/>
      <c r="C35" s="55"/>
      <c r="D35" s="53" t="s">
        <v>228</v>
      </c>
      <c r="E35" s="55"/>
      <c r="F35" s="55"/>
      <c r="G35" s="55"/>
      <c r="H35" s="68"/>
      <c r="I35" s="68"/>
      <c r="J35" s="69" t="s">
        <v>32</v>
      </c>
      <c r="K35" s="93"/>
      <c r="L35" s="93"/>
      <c r="M35" s="93"/>
      <c r="N35" s="93"/>
      <c r="O35" s="93"/>
      <c r="P35" s="93"/>
      <c r="Q35" s="93"/>
      <c r="R35" s="93"/>
    </row>
    <row r="36" spans="1:18" ht="38.25" hidden="1" customHeight="1" x14ac:dyDescent="0.25">
      <c r="A36" s="53"/>
      <c r="B36" s="53"/>
      <c r="C36" s="55" t="s">
        <v>370</v>
      </c>
      <c r="D36" s="53" t="s">
        <v>239</v>
      </c>
      <c r="E36" s="59" t="e">
        <f>#REF!*1.008*1.042</f>
        <v>#REF!</v>
      </c>
      <c r="F36" s="59">
        <v>527.02919539200013</v>
      </c>
      <c r="G36" s="59">
        <f>F36*'Індекс інфляції'!$C$15</f>
        <v>527.51196674700509</v>
      </c>
      <c r="H36" s="68"/>
      <c r="I36" s="68"/>
      <c r="J36" s="69" t="s">
        <v>32</v>
      </c>
      <c r="K36" s="92"/>
      <c r="L36" s="92"/>
      <c r="M36" s="92"/>
      <c r="N36" s="92"/>
      <c r="O36" s="92"/>
      <c r="P36" s="92"/>
      <c r="Q36" s="92"/>
      <c r="R36" s="92"/>
    </row>
    <row r="37" spans="1:18" ht="58.5" hidden="1" customHeight="1" x14ac:dyDescent="0.25">
      <c r="A37" s="53"/>
      <c r="B37" s="53"/>
      <c r="C37" s="55" t="s">
        <v>373</v>
      </c>
      <c r="D37" s="53" t="s">
        <v>250</v>
      </c>
      <c r="E37" s="59">
        <v>113.12</v>
      </c>
      <c r="F37" s="59">
        <v>113.12</v>
      </c>
      <c r="G37" s="59">
        <f>F37*'Індекс інфляції'!$C$15</f>
        <v>113.22362062700823</v>
      </c>
      <c r="H37" s="68"/>
      <c r="I37" s="81"/>
      <c r="J37" s="69" t="s">
        <v>32</v>
      </c>
      <c r="K37" s="93"/>
      <c r="L37" s="93"/>
      <c r="M37" s="93"/>
      <c r="N37" s="93"/>
      <c r="O37" s="93"/>
      <c r="P37" s="93"/>
      <c r="Q37" s="93"/>
      <c r="R37" s="93"/>
    </row>
    <row r="38" spans="1:18" ht="100.5" hidden="1" customHeight="1" x14ac:dyDescent="0.25">
      <c r="A38" s="53"/>
      <c r="B38" s="53"/>
      <c r="C38" s="55" t="s">
        <v>375</v>
      </c>
      <c r="D38" s="53" t="s">
        <v>261</v>
      </c>
      <c r="E38" s="59" t="e">
        <f>#REF!*1.009*1.01*1.007</f>
        <v>#REF!</v>
      </c>
      <c r="F38" s="59">
        <v>647.52863850465985</v>
      </c>
      <c r="G38" s="59">
        <f>F38*'Індекс інфляції'!$C$15</f>
        <v>648.12179023315741</v>
      </c>
      <c r="H38" s="68"/>
      <c r="I38" s="68"/>
      <c r="J38" s="69" t="s">
        <v>32</v>
      </c>
      <c r="K38" s="92"/>
      <c r="L38" s="92"/>
      <c r="M38" s="92"/>
      <c r="N38" s="92"/>
      <c r="O38" s="92"/>
      <c r="P38" s="92"/>
      <c r="Q38" s="92"/>
      <c r="R38" s="92"/>
    </row>
    <row r="39" spans="1:18" ht="96.75" hidden="1" customHeight="1" x14ac:dyDescent="0.25">
      <c r="A39" s="53"/>
      <c r="B39" s="53"/>
      <c r="C39" s="55" t="s">
        <v>371</v>
      </c>
      <c r="D39" s="53" t="s">
        <v>241</v>
      </c>
      <c r="E39" s="59" t="e">
        <f>#REF!*1.008*1.042</f>
        <v>#REF!</v>
      </c>
      <c r="F39" s="59">
        <v>71.635015871999997</v>
      </c>
      <c r="G39" s="59">
        <f>F39*'Індекс інфляції'!$C$15</f>
        <v>71.700635260794215</v>
      </c>
      <c r="H39" s="68"/>
      <c r="I39" s="68"/>
      <c r="J39" s="69" t="s">
        <v>32</v>
      </c>
      <c r="K39" s="92"/>
      <c r="L39" s="92"/>
      <c r="M39" s="92"/>
      <c r="N39" s="92"/>
      <c r="O39" s="92"/>
      <c r="P39" s="92"/>
      <c r="Q39" s="92"/>
      <c r="R39" s="92"/>
    </row>
    <row r="40" spans="1:18" ht="107.25" hidden="1" customHeight="1" x14ac:dyDescent="0.25">
      <c r="A40" s="53"/>
      <c r="B40" s="53"/>
      <c r="C40" s="55" t="s">
        <v>374</v>
      </c>
      <c r="D40" s="53" t="s">
        <v>790</v>
      </c>
      <c r="E40" s="59" t="e">
        <f>#REF!*1.019*1.017*1.014*1.008*1.042</f>
        <v>#REF!</v>
      </c>
      <c r="F40" s="59">
        <v>6650.9214984218288</v>
      </c>
      <c r="G40" s="59">
        <f>F40*'Індекс інфляції'!$C$15</f>
        <v>6657.0139016736766</v>
      </c>
      <c r="H40" s="68"/>
      <c r="I40" s="68"/>
      <c r="J40" s="69" t="s">
        <v>32</v>
      </c>
      <c r="K40" s="93"/>
      <c r="L40" s="93"/>
      <c r="M40" s="93"/>
      <c r="N40" s="93"/>
      <c r="O40" s="93"/>
      <c r="P40" s="93"/>
      <c r="Q40" s="93"/>
      <c r="R40" s="93"/>
    </row>
    <row r="41" spans="1:18" ht="52.5" hidden="1" customHeight="1" x14ac:dyDescent="0.25">
      <c r="A41" s="53"/>
      <c r="B41" s="53"/>
      <c r="C41" s="55"/>
      <c r="D41" s="53" t="s">
        <v>248</v>
      </c>
      <c r="E41" s="86" t="e">
        <f>#REF!*1.009*1.01*1.098*1.042</f>
        <v>#REF!</v>
      </c>
      <c r="F41" s="86">
        <v>2391.4341307208124</v>
      </c>
      <c r="G41" s="55">
        <f>F41*'Індекс інфляції'!$C$15</f>
        <v>2393.624741612557</v>
      </c>
      <c r="H41" s="68"/>
      <c r="I41" s="68"/>
      <c r="J41" s="69" t="s">
        <v>32</v>
      </c>
      <c r="K41" s="93"/>
      <c r="L41" s="93"/>
      <c r="M41" s="93"/>
      <c r="N41" s="93"/>
      <c r="O41" s="93"/>
      <c r="P41" s="93"/>
      <c r="Q41" s="93"/>
      <c r="R41" s="93"/>
    </row>
    <row r="42" spans="1:18" ht="87.75" hidden="1" customHeight="1" x14ac:dyDescent="0.25">
      <c r="A42" s="53"/>
      <c r="B42" s="53"/>
      <c r="C42" s="55" t="s">
        <v>372</v>
      </c>
      <c r="D42" s="53" t="s">
        <v>872</v>
      </c>
      <c r="E42" s="59" t="e">
        <f>#REF!*1.008*1.042</f>
        <v>#REF!</v>
      </c>
      <c r="F42" s="59">
        <v>4336.7848272000001</v>
      </c>
      <c r="G42" s="59">
        <f>F42*'Індекс інфляції'!$C$15</f>
        <v>4340.7574258827644</v>
      </c>
      <c r="H42" s="68"/>
      <c r="I42" s="68"/>
      <c r="J42" s="69" t="s">
        <v>32</v>
      </c>
      <c r="K42" s="96"/>
      <c r="L42" s="96"/>
      <c r="M42" s="96"/>
      <c r="N42" s="96"/>
      <c r="O42" s="96"/>
      <c r="P42" s="96"/>
      <c r="Q42" s="96"/>
      <c r="R42" s="96"/>
    </row>
    <row r="43" spans="1:18" ht="108.75" hidden="1" customHeight="1" x14ac:dyDescent="0.25">
      <c r="A43" s="53"/>
      <c r="B43" s="53"/>
      <c r="C43" s="55"/>
      <c r="D43" s="53" t="s">
        <v>251</v>
      </c>
      <c r="E43" s="55" t="e">
        <f>#REF!*1.011*1.008*1*1*0.993*1*1.019*1.017*1.014*1.008*1.042</f>
        <v>#REF!</v>
      </c>
      <c r="F43" s="55">
        <v>2165.3492864938421</v>
      </c>
      <c r="G43" s="55">
        <f>F43*'Індекс інфляції'!$C$15</f>
        <v>2167.3327982579717</v>
      </c>
      <c r="H43" s="68"/>
      <c r="I43" s="68"/>
      <c r="J43" s="69" t="s">
        <v>32</v>
      </c>
      <c r="K43" s="93"/>
      <c r="L43" s="93"/>
      <c r="M43" s="93"/>
      <c r="N43" s="93"/>
      <c r="O43" s="93"/>
      <c r="P43" s="93"/>
      <c r="Q43" s="93"/>
      <c r="R43" s="93"/>
    </row>
    <row r="44" spans="1:18" ht="96.75" hidden="1" customHeight="1" x14ac:dyDescent="0.25">
      <c r="A44" s="53"/>
      <c r="B44" s="53"/>
      <c r="C44" s="55" t="s">
        <v>369</v>
      </c>
      <c r="D44" s="53" t="s">
        <v>240</v>
      </c>
      <c r="E44" s="59" t="e">
        <f>#REF!*1.008*1.042</f>
        <v>#REF!</v>
      </c>
      <c r="F44" s="59">
        <v>212.79807360000001</v>
      </c>
      <c r="G44" s="59">
        <f>F44*'Індекс інфляції'!$C$15</f>
        <v>212.99300172776324</v>
      </c>
      <c r="H44" s="68"/>
      <c r="I44" s="68"/>
      <c r="J44" s="69" t="s">
        <v>32</v>
      </c>
      <c r="K44" s="92"/>
      <c r="L44" s="92"/>
      <c r="M44" s="92"/>
      <c r="N44" s="92"/>
      <c r="O44" s="92"/>
      <c r="P44" s="92"/>
      <c r="Q44" s="92"/>
      <c r="R44" s="92"/>
    </row>
    <row r="45" spans="1:18" ht="174.75" customHeight="1" x14ac:dyDescent="0.25">
      <c r="A45" s="57">
        <v>21</v>
      </c>
      <c r="B45" s="57" t="s">
        <v>146</v>
      </c>
      <c r="C45" s="109" t="s">
        <v>704</v>
      </c>
      <c r="D45" s="57" t="s">
        <v>393</v>
      </c>
      <c r="E45" s="47" t="e">
        <f>#REF!*1.002*0.999*1.02*1.012*1.009*1.01*1.098*1.042</f>
        <v>#REF!</v>
      </c>
      <c r="F45" s="47">
        <v>5591.5089251701602</v>
      </c>
      <c r="G45" s="47">
        <f>F45*'Індекс інфляції'!$C$15</f>
        <v>5596.6308811527297</v>
      </c>
      <c r="H45" s="71">
        <v>44014</v>
      </c>
      <c r="I45" s="71" t="s">
        <v>1011</v>
      </c>
      <c r="J45" s="72" t="s">
        <v>150</v>
      </c>
      <c r="K45" s="92"/>
      <c r="L45" s="92"/>
      <c r="M45" s="92"/>
      <c r="N45" s="92"/>
      <c r="O45" s="92"/>
      <c r="P45" s="92"/>
      <c r="Q45" s="92"/>
      <c r="R45" s="92"/>
    </row>
    <row r="46" spans="1:18" ht="130.5" hidden="1" customHeight="1" x14ac:dyDescent="0.25">
      <c r="A46" s="57"/>
      <c r="B46" s="53" t="s">
        <v>146</v>
      </c>
      <c r="C46" s="111" t="s">
        <v>694</v>
      </c>
      <c r="D46" s="53" t="s">
        <v>222</v>
      </c>
      <c r="E46" s="51" t="e">
        <f>#REF!*1*0.993*1*1.019*1.017*1.014*1.008*1.042</f>
        <v>#REF!</v>
      </c>
      <c r="F46" s="51">
        <v>177.71203128209052</v>
      </c>
      <c r="G46" s="51">
        <f>F46*'Індекс інфляції'!$C$15</f>
        <v>177.87481975546709</v>
      </c>
      <c r="H46" s="68">
        <v>44417</v>
      </c>
      <c r="I46" s="68">
        <v>45399</v>
      </c>
      <c r="J46" s="69" t="s">
        <v>32</v>
      </c>
      <c r="K46" s="97"/>
      <c r="L46" s="97"/>
      <c r="M46" s="97"/>
      <c r="N46" s="97"/>
      <c r="O46" s="97"/>
      <c r="P46" s="97"/>
      <c r="Q46" s="97"/>
      <c r="R46" s="97"/>
    </row>
    <row r="47" spans="1:18" ht="97.5" customHeight="1" x14ac:dyDescent="0.25">
      <c r="A47" s="57">
        <v>22</v>
      </c>
      <c r="B47" s="57" t="s">
        <v>146</v>
      </c>
      <c r="C47" s="105" t="s">
        <v>775</v>
      </c>
      <c r="D47" s="57" t="s">
        <v>790</v>
      </c>
      <c r="E47" s="59" t="e">
        <f>#REF!*1*1.019*1.017*1.014*1.008*1.042</f>
        <v>#REF!</v>
      </c>
      <c r="F47" s="59">
        <v>8507.2785563446014</v>
      </c>
      <c r="G47" s="59">
        <f>F47*'Індекс інфляції'!$C$15</f>
        <v>8515.0714270848966</v>
      </c>
      <c r="H47" s="71">
        <v>44466</v>
      </c>
      <c r="I47" s="71">
        <v>45500</v>
      </c>
      <c r="J47" s="72" t="e">
        <f>IF(#REF!&gt;90,"Діючий",IF(#REF!&lt;0,"Просрочений","Закінчується"))</f>
        <v>#REF!</v>
      </c>
      <c r="K47" s="92"/>
      <c r="L47" s="92"/>
      <c r="M47" s="92"/>
      <c r="N47" s="92"/>
      <c r="O47" s="92"/>
      <c r="P47" s="92"/>
      <c r="Q47" s="92"/>
      <c r="R47" s="92"/>
    </row>
    <row r="48" spans="1:18" ht="113.25" hidden="1" customHeight="1" x14ac:dyDescent="0.25">
      <c r="A48" s="53"/>
      <c r="B48" s="53" t="s">
        <v>146</v>
      </c>
      <c r="C48" s="111" t="s">
        <v>511</v>
      </c>
      <c r="D48" s="53" t="s">
        <v>825</v>
      </c>
      <c r="E48" s="51"/>
      <c r="F48" s="51"/>
      <c r="G48" s="51">
        <f>F48*'Індекс інфляції'!$C$15</f>
        <v>0</v>
      </c>
      <c r="H48" s="68">
        <v>43783</v>
      </c>
      <c r="I48" s="81">
        <v>44514</v>
      </c>
      <c r="J48" s="69" t="s">
        <v>32</v>
      </c>
      <c r="K48" s="93"/>
      <c r="L48" s="93"/>
      <c r="M48" s="93"/>
      <c r="N48" s="93"/>
      <c r="O48" s="93"/>
      <c r="P48" s="93"/>
      <c r="Q48" s="93"/>
      <c r="R48" s="93"/>
    </row>
    <row r="49" spans="1:18" ht="132" hidden="1" customHeight="1" x14ac:dyDescent="0.25">
      <c r="A49" s="53"/>
      <c r="B49" s="53"/>
      <c r="C49" s="55"/>
      <c r="D49" s="53" t="s">
        <v>242</v>
      </c>
      <c r="E49" s="55" t="e">
        <f>#REF!*1.002*0.999*1.02*1.012*1.009*1.01*1.098*1.042</f>
        <v>#REF!</v>
      </c>
      <c r="F49" s="55">
        <v>19728.24428313315</v>
      </c>
      <c r="G49" s="55">
        <f>F49*'Індекс інфляції'!$C$15</f>
        <v>19746.315827001519</v>
      </c>
      <c r="H49" s="68"/>
      <c r="I49" s="68"/>
      <c r="J49" s="69" t="s">
        <v>32</v>
      </c>
      <c r="K49" s="92"/>
      <c r="L49" s="92"/>
      <c r="M49" s="92"/>
      <c r="N49" s="92"/>
      <c r="O49" s="92"/>
      <c r="P49" s="92"/>
      <c r="Q49" s="92"/>
      <c r="R49" s="92"/>
    </row>
    <row r="50" spans="1:18" ht="108" hidden="1" customHeight="1" x14ac:dyDescent="0.25">
      <c r="A50" s="53"/>
      <c r="B50" s="53"/>
      <c r="C50" s="111" t="s">
        <v>551</v>
      </c>
      <c r="D50" s="53" t="s">
        <v>872</v>
      </c>
      <c r="E50" s="61" t="e">
        <f>#REF!*1.009*1.01*1.098*1.042</f>
        <v>#REF!</v>
      </c>
      <c r="F50" s="61">
        <v>4780.4244152039992</v>
      </c>
      <c r="G50" s="47">
        <f>F50*'Індекс інфляції'!$C$15</f>
        <v>4784.8033983658534</v>
      </c>
      <c r="H50" s="68"/>
      <c r="I50" s="68"/>
      <c r="J50" s="69" t="s">
        <v>32</v>
      </c>
      <c r="K50" s="92"/>
      <c r="L50" s="92"/>
      <c r="M50" s="92"/>
      <c r="N50" s="92"/>
      <c r="O50" s="92"/>
      <c r="P50" s="92"/>
      <c r="Q50" s="92"/>
      <c r="R50" s="92"/>
    </row>
    <row r="51" spans="1:18" ht="86.25" customHeight="1" x14ac:dyDescent="0.25">
      <c r="A51" s="76">
        <v>23</v>
      </c>
      <c r="B51" s="76" t="s">
        <v>146</v>
      </c>
      <c r="C51" s="125" t="s">
        <v>581</v>
      </c>
      <c r="D51" s="76" t="s">
        <v>225</v>
      </c>
      <c r="E51" s="126" t="e">
        <f>#REF!*1*1.137*1.098*1.042</f>
        <v>#REF!</v>
      </c>
      <c r="F51" s="126">
        <v>1914.9958470132001</v>
      </c>
      <c r="G51" s="124">
        <f>F51*'Індекс інфляції'!$C$15</f>
        <v>1916.7500290357043</v>
      </c>
      <c r="H51" s="132">
        <v>43488</v>
      </c>
      <c r="I51" s="132">
        <v>44553</v>
      </c>
      <c r="J51" s="229" t="s">
        <v>981</v>
      </c>
      <c r="K51" s="93"/>
      <c r="L51" s="93"/>
      <c r="M51" s="93"/>
      <c r="N51" s="93"/>
      <c r="O51" s="93"/>
      <c r="P51" s="93"/>
      <c r="Q51" s="93"/>
      <c r="R51" s="93"/>
    </row>
    <row r="52" spans="1:18" ht="86.25" customHeight="1" x14ac:dyDescent="0.25">
      <c r="A52" s="76">
        <v>24</v>
      </c>
      <c r="B52" s="57" t="s">
        <v>146</v>
      </c>
      <c r="C52" s="125" t="s">
        <v>982</v>
      </c>
      <c r="D52" s="57" t="s">
        <v>225</v>
      </c>
      <c r="E52" s="126"/>
      <c r="F52" s="126"/>
      <c r="G52" s="124"/>
      <c r="H52" s="132">
        <v>43488</v>
      </c>
      <c r="I52" s="132">
        <v>44553</v>
      </c>
      <c r="J52" s="229" t="s">
        <v>981</v>
      </c>
      <c r="K52" s="93"/>
      <c r="L52" s="93"/>
      <c r="M52" s="93"/>
      <c r="N52" s="93"/>
      <c r="O52" s="93"/>
      <c r="P52" s="93"/>
      <c r="Q52" s="93"/>
      <c r="R52" s="93"/>
    </row>
    <row r="53" spans="1:18" ht="126" customHeight="1" x14ac:dyDescent="0.25">
      <c r="A53" s="57">
        <v>25</v>
      </c>
      <c r="B53" s="57" t="s">
        <v>146</v>
      </c>
      <c r="C53" s="109" t="s">
        <v>580</v>
      </c>
      <c r="D53" s="57" t="s">
        <v>225</v>
      </c>
      <c r="E53" s="59" t="e">
        <f>#REF!*1*1*0.993*1*1.019*1.017*1.014*1.008*1.042</f>
        <v>#REF!</v>
      </c>
      <c r="F53" s="59">
        <v>1662.0161909226929</v>
      </c>
      <c r="G53" s="59">
        <f>F53*'Індекс інфляції'!$C$15</f>
        <v>1663.5386375263106</v>
      </c>
      <c r="H53" s="71">
        <v>44348</v>
      </c>
      <c r="I53" s="71">
        <v>45366</v>
      </c>
      <c r="J53" s="72" t="e">
        <f>IF(#REF!&gt;90,"Діючий",IF(#REF!&lt;0,"Просрочений","Закінчується"))</f>
        <v>#REF!</v>
      </c>
      <c r="K53" s="93"/>
      <c r="L53" s="93"/>
      <c r="M53" s="93"/>
      <c r="N53" s="93"/>
      <c r="O53" s="93"/>
      <c r="P53" s="93"/>
      <c r="Q53" s="93"/>
      <c r="R53" s="93"/>
    </row>
    <row r="54" spans="1:18" ht="167.25" customHeight="1" x14ac:dyDescent="0.25">
      <c r="A54" s="57">
        <v>26</v>
      </c>
      <c r="B54" s="57" t="s">
        <v>146</v>
      </c>
      <c r="C54" s="109" t="s">
        <v>656</v>
      </c>
      <c r="D54" s="57" t="s">
        <v>966</v>
      </c>
      <c r="E54" s="59" t="e">
        <f>#REF!*1.008*1*1*0.993*1*1.019*1.017*1.014*1.008*1.042</f>
        <v>#REF!</v>
      </c>
      <c r="F54" s="59">
        <v>836.3425909600785</v>
      </c>
      <c r="G54" s="59">
        <f>F54*'Індекс інфляції'!$C$15</f>
        <v>837.10870078742084</v>
      </c>
      <c r="H54" s="71">
        <v>43191</v>
      </c>
      <c r="I54" s="71" t="s">
        <v>958</v>
      </c>
      <c r="J54" s="72"/>
      <c r="K54" s="92"/>
      <c r="L54" s="92"/>
      <c r="M54" s="92"/>
      <c r="N54" s="92"/>
      <c r="O54" s="92"/>
      <c r="P54" s="92"/>
      <c r="Q54" s="92"/>
      <c r="R54" s="92"/>
    </row>
    <row r="55" spans="1:18" ht="242.25" customHeight="1" x14ac:dyDescent="0.25">
      <c r="A55" s="57">
        <v>27</v>
      </c>
      <c r="B55" s="57" t="s">
        <v>146</v>
      </c>
      <c r="C55" s="109" t="s">
        <v>613</v>
      </c>
      <c r="D55" s="57" t="s">
        <v>937</v>
      </c>
      <c r="E55" s="47" t="e">
        <f>#REF!*1.008*1*1*0.993*1*1.019*1.017*1.014*1.008*1.042</f>
        <v>#REF!</v>
      </c>
      <c r="F55" s="47">
        <v>1471.9709144200224</v>
      </c>
      <c r="G55" s="47">
        <f>F55*'Індекс інфляції'!$C$15</f>
        <v>1473.3192750025019</v>
      </c>
      <c r="H55" s="71">
        <v>43191</v>
      </c>
      <c r="I55" s="71" t="s">
        <v>958</v>
      </c>
      <c r="J55" s="72" t="s">
        <v>150</v>
      </c>
      <c r="K55" s="93"/>
      <c r="L55" s="93"/>
      <c r="M55" s="93"/>
      <c r="N55" s="93"/>
      <c r="O55" s="93"/>
      <c r="P55" s="93"/>
      <c r="Q55" s="93"/>
      <c r="R55" s="93"/>
    </row>
    <row r="56" spans="1:18" ht="242.25" customHeight="1" x14ac:dyDescent="0.25">
      <c r="A56" s="57">
        <v>28</v>
      </c>
      <c r="B56" s="57" t="s">
        <v>146</v>
      </c>
      <c r="C56" s="109" t="s">
        <v>1085</v>
      </c>
      <c r="D56" s="57" t="s">
        <v>1084</v>
      </c>
      <c r="E56" s="47"/>
      <c r="F56" s="47"/>
      <c r="G56" s="47"/>
      <c r="H56" s="82">
        <v>45427</v>
      </c>
      <c r="I56" s="71">
        <v>47252</v>
      </c>
      <c r="J56" s="72" t="e">
        <f>IF(#REF!&gt;90,"Діючий",IF(#REF!&lt;0,"Просрочений","Закінчується"))</f>
        <v>#REF!</v>
      </c>
      <c r="K56" s="93"/>
      <c r="L56" s="93"/>
      <c r="M56" s="93"/>
      <c r="N56" s="93"/>
      <c r="O56" s="93"/>
      <c r="P56" s="93"/>
      <c r="Q56" s="93"/>
      <c r="R56" s="93"/>
    </row>
    <row r="57" spans="1:18" ht="171" customHeight="1" x14ac:dyDescent="0.25">
      <c r="A57" s="57">
        <v>29</v>
      </c>
      <c r="B57" s="57" t="s">
        <v>146</v>
      </c>
      <c r="C57" s="109" t="s">
        <v>652</v>
      </c>
      <c r="D57" s="57" t="s">
        <v>121</v>
      </c>
      <c r="E57" s="59" t="e">
        <f>#REF!*1*0.993*1*1.019*1.017*1.014*1.008*1.042</f>
        <v>#REF!</v>
      </c>
      <c r="F57" s="59">
        <v>1113.1735389257581</v>
      </c>
      <c r="G57" s="59">
        <f>F57*'Індекс інфляції'!$C$15</f>
        <v>1114.1932325261157</v>
      </c>
      <c r="H57" s="82">
        <v>44491</v>
      </c>
      <c r="I57" s="71">
        <v>45586</v>
      </c>
      <c r="J57" s="72" t="e">
        <f>IF(#REF!&gt;90,"Діючий",IF(#REF!&lt;0,"Просрочений","Закінчується"))</f>
        <v>#REF!</v>
      </c>
      <c r="K57" s="93"/>
      <c r="L57" s="93"/>
      <c r="M57" s="93"/>
      <c r="N57" s="93"/>
      <c r="O57" s="93"/>
      <c r="P57" s="93"/>
      <c r="Q57" s="93"/>
      <c r="R57" s="93"/>
    </row>
    <row r="58" spans="1:18" ht="89.25" customHeight="1" x14ac:dyDescent="0.25">
      <c r="A58" s="57">
        <v>30</v>
      </c>
      <c r="B58" s="57" t="s">
        <v>146</v>
      </c>
      <c r="C58" s="104" t="s">
        <v>440</v>
      </c>
      <c r="D58" s="57" t="s">
        <v>82</v>
      </c>
      <c r="E58" s="47" t="e">
        <f>#REF!*1.009*1.011*1.008*1*1*0.993*1*1.019*1.017*1.014*1.008*1.042</f>
        <v>#REF!</v>
      </c>
      <c r="F58" s="47">
        <v>2669.7898413812354</v>
      </c>
      <c r="G58" s="47">
        <f>F58*'Індекс інфляції'!$C$15</f>
        <v>2672.2354327651119</v>
      </c>
      <c r="H58" s="82">
        <v>44301</v>
      </c>
      <c r="I58" s="71">
        <v>45262</v>
      </c>
      <c r="J58" s="72" t="e">
        <f>IF(#REF!&gt;90,"Діючий",IF(#REF!&lt;0,"Просрочений","Закінчується"))</f>
        <v>#REF!</v>
      </c>
      <c r="K58" s="92"/>
      <c r="L58" s="92"/>
      <c r="M58" s="92"/>
      <c r="N58" s="92"/>
      <c r="O58" s="92"/>
      <c r="P58" s="92"/>
      <c r="Q58" s="92"/>
      <c r="R58" s="92"/>
    </row>
    <row r="59" spans="1:18" ht="143.25" customHeight="1" x14ac:dyDescent="0.25">
      <c r="A59" s="57">
        <v>31</v>
      </c>
      <c r="B59" s="57" t="s">
        <v>146</v>
      </c>
      <c r="C59" s="104" t="s">
        <v>744</v>
      </c>
      <c r="D59" s="57" t="s">
        <v>965</v>
      </c>
      <c r="E59" s="47"/>
      <c r="F59" s="47"/>
      <c r="G59" s="47"/>
      <c r="H59" s="82">
        <v>44615</v>
      </c>
      <c r="I59" s="71">
        <v>46440</v>
      </c>
      <c r="J59" s="72" t="e">
        <f>IF(#REF!&gt;90,"Діючий",IF(#REF!&lt;0,"Просрочений","Закінчується"))</f>
        <v>#REF!</v>
      </c>
      <c r="K59" s="92"/>
      <c r="L59" s="92"/>
      <c r="M59" s="92"/>
      <c r="N59" s="92"/>
      <c r="O59" s="92"/>
      <c r="P59" s="92"/>
      <c r="Q59" s="92"/>
      <c r="R59" s="92"/>
    </row>
    <row r="60" spans="1:18" ht="135.75" customHeight="1" x14ac:dyDescent="0.25">
      <c r="A60" s="57">
        <v>32</v>
      </c>
      <c r="B60" s="57" t="s">
        <v>146</v>
      </c>
      <c r="C60" s="104" t="s">
        <v>750</v>
      </c>
      <c r="D60" s="57" t="s">
        <v>592</v>
      </c>
      <c r="E60" s="47"/>
      <c r="F60" s="47"/>
      <c r="G60" s="47"/>
      <c r="H60" s="82">
        <v>44623</v>
      </c>
      <c r="I60" s="71">
        <v>46448</v>
      </c>
      <c r="J60" s="72" t="e">
        <f>IF(#REF!&gt;90,"Діючий",IF(#REF!&lt;0,"Просрочений","Закінчується"))</f>
        <v>#REF!</v>
      </c>
      <c r="K60" s="92"/>
      <c r="L60" s="92"/>
      <c r="M60" s="92"/>
      <c r="N60" s="92"/>
      <c r="O60" s="92"/>
      <c r="P60" s="92"/>
      <c r="Q60" s="92"/>
      <c r="R60" s="92"/>
    </row>
    <row r="61" spans="1:18" ht="140.25" customHeight="1" x14ac:dyDescent="0.25">
      <c r="A61" s="57">
        <v>33</v>
      </c>
      <c r="B61" s="57" t="s">
        <v>146</v>
      </c>
      <c r="C61" s="109" t="s">
        <v>439</v>
      </c>
      <c r="D61" s="57" t="s">
        <v>125</v>
      </c>
      <c r="E61" s="47" t="e">
        <f>#REF!*1.016*1.002*0.999*1.02*1.012*1.009*1.01*1.098*1.042</f>
        <v>#REF!</v>
      </c>
      <c r="F61" s="47">
        <v>514.07203659047514</v>
      </c>
      <c r="G61" s="47">
        <f>F61*'Індекс інфляції'!$C$15</f>
        <v>514.54293887794779</v>
      </c>
      <c r="H61" s="82">
        <v>44307</v>
      </c>
      <c r="I61" s="71">
        <v>45372</v>
      </c>
      <c r="J61" s="72" t="e">
        <f>IF(#REF!&gt;90,"Діючий",IF(#REF!&lt;0,"Просрочений","Закінчується"))</f>
        <v>#REF!</v>
      </c>
      <c r="K61" s="92"/>
      <c r="L61" s="92"/>
      <c r="M61" s="92"/>
      <c r="N61" s="92"/>
      <c r="O61" s="92"/>
      <c r="P61" s="92"/>
      <c r="Q61" s="92"/>
      <c r="R61" s="92"/>
    </row>
    <row r="62" spans="1:18" ht="35.25" hidden="1" customHeight="1" x14ac:dyDescent="0.25">
      <c r="A62" s="53"/>
      <c r="B62" s="53"/>
      <c r="C62" s="55"/>
      <c r="D62" s="53" t="s">
        <v>88</v>
      </c>
      <c r="E62" s="55" t="e">
        <f>#REF!*0.999*1.02*1.012*1.009*1.01*1.098*1.042</f>
        <v>#REF!</v>
      </c>
      <c r="F62" s="55">
        <v>777.26735790680095</v>
      </c>
      <c r="G62" s="55">
        <f>F62*'Індекс інфляції'!$C$15</f>
        <v>777.97935340697188</v>
      </c>
      <c r="H62" s="77"/>
      <c r="I62" s="68"/>
      <c r="J62" s="69" t="s">
        <v>32</v>
      </c>
      <c r="K62" s="92"/>
      <c r="L62" s="92"/>
      <c r="M62" s="92"/>
      <c r="N62" s="92"/>
      <c r="O62" s="92"/>
    </row>
    <row r="63" spans="1:18" ht="91.5" customHeight="1" x14ac:dyDescent="0.25">
      <c r="A63" s="57">
        <v>34</v>
      </c>
      <c r="B63" s="57" t="s">
        <v>146</v>
      </c>
      <c r="C63" s="109" t="s">
        <v>697</v>
      </c>
      <c r="D63" s="57" t="s">
        <v>67</v>
      </c>
      <c r="E63" s="51" t="e">
        <f>#REF!*1.008*1.042</f>
        <v>#REF!</v>
      </c>
      <c r="F63" s="51">
        <v>7912.1873900160008</v>
      </c>
      <c r="G63" s="51">
        <f>F63*'Індекс інфляції'!$C$15</f>
        <v>7919.4351430071611</v>
      </c>
      <c r="H63" s="82">
        <v>44536</v>
      </c>
      <c r="I63" s="71">
        <v>45601</v>
      </c>
      <c r="J63" s="72" t="e">
        <f>IF(#REF!&gt;90,"Діючий",IF(#REF!&lt;0,"Просрочений","Закінчується"))</f>
        <v>#REF!</v>
      </c>
      <c r="K63" s="92"/>
      <c r="L63" s="92"/>
      <c r="M63" s="92"/>
      <c r="N63" s="92"/>
      <c r="O63" s="92"/>
      <c r="P63" s="92"/>
      <c r="Q63" s="92"/>
      <c r="R63" s="92"/>
    </row>
    <row r="64" spans="1:18" ht="144" hidden="1" customHeight="1" x14ac:dyDescent="0.25">
      <c r="A64" s="53"/>
      <c r="B64" s="53" t="s">
        <v>146</v>
      </c>
      <c r="C64" s="111" t="s">
        <v>625</v>
      </c>
      <c r="D64" s="53" t="s">
        <v>339</v>
      </c>
      <c r="E64" s="62"/>
      <c r="F64" s="62"/>
      <c r="G64" s="59"/>
      <c r="H64" s="77">
        <v>44151</v>
      </c>
      <c r="I64" s="68">
        <v>45215</v>
      </c>
      <c r="J64" s="69" t="s">
        <v>32</v>
      </c>
      <c r="K64" s="100"/>
      <c r="L64" s="100"/>
      <c r="M64" s="100"/>
      <c r="N64" s="100"/>
      <c r="O64" s="100"/>
      <c r="P64" s="100"/>
      <c r="Q64" s="100"/>
      <c r="R64" s="100"/>
    </row>
    <row r="65" spans="1:18" ht="101.25" hidden="1" customHeight="1" x14ac:dyDescent="0.25">
      <c r="A65" s="53"/>
      <c r="B65" s="53" t="s">
        <v>146</v>
      </c>
      <c r="C65" s="111" t="s">
        <v>492</v>
      </c>
      <c r="D65" s="53" t="s">
        <v>108</v>
      </c>
      <c r="E65" s="47" t="e">
        <f>#REF!*1.008*1.042</f>
        <v>#REF!</v>
      </c>
      <c r="F65" s="47">
        <v>18398.918470463999</v>
      </c>
      <c r="G65" s="47">
        <f>F65*'Індекс інфляції'!$C$15</f>
        <v>18415.772320076649</v>
      </c>
      <c r="H65" s="77"/>
      <c r="I65" s="68"/>
      <c r="J65" s="69" t="s">
        <v>32</v>
      </c>
      <c r="K65" s="93"/>
      <c r="L65" s="93"/>
      <c r="M65" s="93"/>
      <c r="N65" s="93"/>
      <c r="O65" s="93"/>
      <c r="P65" s="93"/>
      <c r="Q65" s="93"/>
      <c r="R65" s="93"/>
    </row>
    <row r="66" spans="1:18" ht="101.25" hidden="1" customHeight="1" x14ac:dyDescent="0.25">
      <c r="A66" s="53"/>
      <c r="B66" s="53" t="s">
        <v>146</v>
      </c>
      <c r="C66" s="111" t="s">
        <v>494</v>
      </c>
      <c r="D66" s="53" t="s">
        <v>65</v>
      </c>
      <c r="E66" s="51" t="e">
        <f>#REF!*1.019*1.017*1.014*1.008*1.042</f>
        <v>#REF!</v>
      </c>
      <c r="F66" s="51">
        <v>549.19207139616685</v>
      </c>
      <c r="G66" s="51">
        <f>F66*'Індекс інфляції'!$C$15</f>
        <v>549.69514447595839</v>
      </c>
      <c r="H66" s="77">
        <v>43367</v>
      </c>
      <c r="I66" s="68">
        <v>44432</v>
      </c>
      <c r="J66" s="69" t="s">
        <v>32</v>
      </c>
      <c r="K66" s="93"/>
      <c r="L66" s="93"/>
      <c r="M66" s="93"/>
      <c r="N66" s="93"/>
      <c r="O66" s="93"/>
      <c r="P66" s="93"/>
      <c r="Q66" s="93"/>
      <c r="R66" s="93"/>
    </row>
    <row r="67" spans="1:18" ht="188.25" hidden="1" customHeight="1" x14ac:dyDescent="0.25">
      <c r="A67" s="244"/>
      <c r="B67" s="244" t="s">
        <v>146</v>
      </c>
      <c r="C67" s="253" t="s">
        <v>493</v>
      </c>
      <c r="D67" s="244" t="s">
        <v>119</v>
      </c>
      <c r="E67" s="47" t="e">
        <f>#REF!*1.002*0.999*1.02*1.012*1.009*1.01*1.098*1.042</f>
        <v>#REF!</v>
      </c>
      <c r="F67" s="47">
        <v>36868.097872208258</v>
      </c>
      <c r="G67" s="47">
        <f>F67*'Індекс інфляції'!$C$15</f>
        <v>36901.869932127978</v>
      </c>
      <c r="H67" s="247">
        <v>44298</v>
      </c>
      <c r="I67" s="247">
        <v>46124</v>
      </c>
      <c r="J67" s="254" t="s">
        <v>32</v>
      </c>
      <c r="K67" s="92"/>
      <c r="L67" s="92"/>
      <c r="M67" s="92"/>
      <c r="N67" s="92"/>
      <c r="O67" s="92"/>
      <c r="P67" s="92"/>
      <c r="Q67" s="92"/>
      <c r="R67" s="92"/>
    </row>
    <row r="68" spans="1:18" ht="195.75" hidden="1" customHeight="1" x14ac:dyDescent="0.25">
      <c r="A68" s="53"/>
      <c r="B68" s="53"/>
      <c r="C68" s="111" t="s">
        <v>508</v>
      </c>
      <c r="D68" s="53" t="s">
        <v>87</v>
      </c>
      <c r="E68" s="86" t="e">
        <f>#REF!*1.009*1.01*1.098*1.042</f>
        <v>#REF!</v>
      </c>
      <c r="F68" s="86">
        <v>4659.2733030794616</v>
      </c>
      <c r="G68" s="55">
        <f>F68*'Індекс інфляції'!$C$15</f>
        <v>4663.5413089234135</v>
      </c>
      <c r="H68" s="77">
        <v>43040</v>
      </c>
      <c r="I68" s="68">
        <v>44105</v>
      </c>
      <c r="J68" s="69" t="s">
        <v>32</v>
      </c>
      <c r="K68" s="92"/>
      <c r="L68" s="92"/>
      <c r="M68" s="92"/>
      <c r="N68" s="92"/>
      <c r="O68" s="92"/>
      <c r="P68" s="92"/>
      <c r="Q68" s="92"/>
      <c r="R68" s="92"/>
    </row>
    <row r="69" spans="1:18" ht="157.5" customHeight="1" x14ac:dyDescent="0.25">
      <c r="A69" s="87">
        <v>35</v>
      </c>
      <c r="B69" s="87"/>
      <c r="C69" s="125" t="s">
        <v>1081</v>
      </c>
      <c r="D69" s="87" t="s">
        <v>87</v>
      </c>
      <c r="E69" s="55" t="e">
        <f>#REF!*1.008*1*1*0.993*1*1.019*1.017*1.014*1.008*1.042</f>
        <v>#REF!</v>
      </c>
      <c r="F69" s="55">
        <v>7175.4853485655449</v>
      </c>
      <c r="G69" s="124">
        <f>F69*'Індекс інфляції'!$C$15</f>
        <v>7182.0582648571535</v>
      </c>
      <c r="H69" s="127">
        <v>45413</v>
      </c>
      <c r="I69" s="127">
        <v>47238</v>
      </c>
      <c r="J69" s="243" t="s">
        <v>150</v>
      </c>
      <c r="K69" s="93"/>
      <c r="L69" s="93"/>
      <c r="M69" s="93"/>
      <c r="N69" s="93"/>
      <c r="O69" s="93"/>
      <c r="P69" s="93"/>
      <c r="Q69" s="93"/>
      <c r="R69" s="93"/>
    </row>
    <row r="70" spans="1:18" ht="101.25" hidden="1" customHeight="1" x14ac:dyDescent="0.25">
      <c r="A70" s="53"/>
      <c r="B70" s="53" t="s">
        <v>146</v>
      </c>
      <c r="C70" s="111" t="s">
        <v>687</v>
      </c>
      <c r="D70" s="53" t="s">
        <v>90</v>
      </c>
      <c r="E70" s="59" t="e">
        <f>#REF!*1.005*1.009*1.01*1.007</f>
        <v>#REF!</v>
      </c>
      <c r="F70" s="59">
        <v>846.667475011909</v>
      </c>
      <c r="G70" s="59">
        <f>F70*'Індекс інфляції'!$C$15</f>
        <v>847.44304268012161</v>
      </c>
      <c r="H70" s="77"/>
      <c r="I70" s="68"/>
      <c r="J70" s="69" t="s">
        <v>32</v>
      </c>
      <c r="K70" s="93"/>
      <c r="L70" s="93"/>
      <c r="M70" s="93"/>
      <c r="N70" s="93"/>
      <c r="O70" s="93"/>
      <c r="P70" s="93"/>
      <c r="Q70" s="93"/>
      <c r="R70" s="93"/>
    </row>
    <row r="71" spans="1:18" ht="138" hidden="1" customHeight="1" x14ac:dyDescent="0.25">
      <c r="A71" s="53"/>
      <c r="B71" s="53" t="s">
        <v>146</v>
      </c>
      <c r="C71" s="111" t="s">
        <v>495</v>
      </c>
      <c r="D71" s="53" t="s">
        <v>862</v>
      </c>
      <c r="E71" s="47" t="e">
        <f>#REF!*1.019*1.017*1.014*1.008*1.042</f>
        <v>#REF!</v>
      </c>
      <c r="F71" s="47">
        <v>3587.6994666258042</v>
      </c>
      <c r="G71" s="47">
        <f>F71*'Індекс інфляції'!$C$15</f>
        <v>3590.9858851923609</v>
      </c>
      <c r="H71" s="77">
        <v>43367</v>
      </c>
      <c r="I71" s="68">
        <v>44432</v>
      </c>
      <c r="J71" s="69" t="s">
        <v>32</v>
      </c>
      <c r="K71" s="93"/>
      <c r="L71" s="93"/>
      <c r="M71" s="93"/>
      <c r="N71" s="93"/>
      <c r="O71" s="93"/>
      <c r="P71" s="93"/>
      <c r="Q71" s="93"/>
      <c r="R71" s="93"/>
    </row>
    <row r="72" spans="1:18" ht="47.25" hidden="1" customHeight="1" x14ac:dyDescent="0.25">
      <c r="A72" s="53"/>
      <c r="B72" s="53"/>
      <c r="C72" s="111" t="s">
        <v>565</v>
      </c>
      <c r="D72" s="53" t="s">
        <v>122</v>
      </c>
      <c r="E72" s="47" t="e">
        <f>#REF!*1.002*0.999*1.02*1.012*1.009*1.01*1.098*1.042</f>
        <v>#REF!</v>
      </c>
      <c r="F72" s="47">
        <v>4745.8138375846765</v>
      </c>
      <c r="G72" s="47">
        <f>F72*'Індекс інфляції'!$C$15</f>
        <v>4750.1611166291859</v>
      </c>
      <c r="H72" s="77"/>
      <c r="I72" s="68"/>
      <c r="J72" s="69" t="s">
        <v>32</v>
      </c>
      <c r="K72" s="93"/>
      <c r="L72" s="93"/>
      <c r="M72" s="93"/>
      <c r="N72" s="93"/>
      <c r="O72" s="93"/>
      <c r="P72" s="93"/>
      <c r="Q72" s="93"/>
      <c r="R72" s="93"/>
    </row>
    <row r="73" spans="1:18" ht="123.75" customHeight="1" x14ac:dyDescent="0.25">
      <c r="A73" s="76">
        <v>36</v>
      </c>
      <c r="B73" s="76" t="s">
        <v>146</v>
      </c>
      <c r="C73" s="227" t="s">
        <v>933</v>
      </c>
      <c r="D73" s="76" t="s">
        <v>74</v>
      </c>
      <c r="E73" s="47" t="e">
        <f>#REF!*1.009*1.013*1.016*1.002*0.999*1.02*1.012*1.009*1.01*1.098*1.042</f>
        <v>#REF!</v>
      </c>
      <c r="F73" s="47">
        <v>1181.3854126233257</v>
      </c>
      <c r="G73" s="47">
        <f>F73*'Індекс інфляції'!$C$15</f>
        <v>1182.4675899323286</v>
      </c>
      <c r="H73" s="127">
        <v>44307</v>
      </c>
      <c r="I73" s="132">
        <v>45372</v>
      </c>
      <c r="J73" s="129" t="s">
        <v>150</v>
      </c>
      <c r="K73" s="96"/>
      <c r="L73" s="96"/>
      <c r="M73" s="96"/>
      <c r="N73" s="96"/>
      <c r="O73" s="96"/>
      <c r="P73" s="96"/>
      <c r="Q73" s="96"/>
      <c r="R73" s="96"/>
    </row>
    <row r="74" spans="1:18" ht="87" hidden="1" customHeight="1" x14ac:dyDescent="0.25">
      <c r="A74" s="53"/>
      <c r="B74" s="53" t="s">
        <v>146</v>
      </c>
      <c r="C74" s="111" t="s">
        <v>689</v>
      </c>
      <c r="D74" s="53" t="s">
        <v>74</v>
      </c>
      <c r="E74" s="59" t="e">
        <f>#REF!*1.009*1.01*1.007</f>
        <v>#REF!</v>
      </c>
      <c r="F74" s="59">
        <v>770.57079929439988</v>
      </c>
      <c r="G74" s="59">
        <f>F74*'Індекс інфляції'!$C$15</f>
        <v>771.27666058663044</v>
      </c>
      <c r="H74" s="77"/>
      <c r="I74" s="68"/>
      <c r="J74" s="69" t="s">
        <v>32</v>
      </c>
      <c r="K74" s="93"/>
      <c r="L74" s="93"/>
      <c r="M74" s="93"/>
      <c r="N74" s="93"/>
      <c r="O74" s="93"/>
      <c r="P74" s="93"/>
      <c r="Q74" s="93"/>
      <c r="R74" s="93"/>
    </row>
    <row r="75" spans="1:18" ht="95.25" hidden="1" customHeight="1" x14ac:dyDescent="0.25">
      <c r="A75" s="53"/>
      <c r="B75" s="53" t="s">
        <v>146</v>
      </c>
      <c r="C75" s="111" t="s">
        <v>588</v>
      </c>
      <c r="D75" s="53" t="s">
        <v>557</v>
      </c>
      <c r="E75" s="55" t="s">
        <v>264</v>
      </c>
      <c r="F75" s="55" t="s">
        <v>264</v>
      </c>
      <c r="G75" s="55" t="s">
        <v>264</v>
      </c>
      <c r="H75" s="77">
        <v>44409</v>
      </c>
      <c r="I75" s="68">
        <v>46234</v>
      </c>
      <c r="J75" s="69" t="s">
        <v>961</v>
      </c>
      <c r="K75" s="93"/>
      <c r="L75" s="93"/>
      <c r="M75" s="93"/>
      <c r="N75" s="93"/>
      <c r="O75" s="93"/>
      <c r="P75" s="93"/>
      <c r="Q75" s="93"/>
      <c r="R75" s="93"/>
    </row>
    <row r="76" spans="1:18" ht="120" customHeight="1" x14ac:dyDescent="0.25">
      <c r="A76" s="57">
        <v>37</v>
      </c>
      <c r="B76" s="57" t="s">
        <v>146</v>
      </c>
      <c r="C76" s="109" t="s">
        <v>701</v>
      </c>
      <c r="D76" s="57" t="s">
        <v>426</v>
      </c>
      <c r="E76" s="51" t="e">
        <f>#REF!*1.008*1.042</f>
        <v>#REF!</v>
      </c>
      <c r="F76" s="51">
        <v>432.55147219200006</v>
      </c>
      <c r="G76" s="51">
        <f>F76*'Індекс інфляції'!$C$15</f>
        <v>432.94769969166299</v>
      </c>
      <c r="H76" s="82">
        <v>44520</v>
      </c>
      <c r="I76" s="71">
        <v>45584</v>
      </c>
      <c r="J76" s="72" t="e">
        <f>IF(#REF!&gt;90,"Діючий",IF(#REF!&lt;0,"Просрочений","Закінчується"))</f>
        <v>#REF!</v>
      </c>
      <c r="K76" s="92"/>
      <c r="L76" s="92"/>
      <c r="M76" s="92"/>
      <c r="N76" s="92"/>
      <c r="O76" s="92"/>
      <c r="P76" s="92"/>
      <c r="Q76" s="92"/>
      <c r="R76" s="92"/>
    </row>
    <row r="77" spans="1:18" ht="120" customHeight="1" x14ac:dyDescent="0.25">
      <c r="A77" s="57">
        <v>38</v>
      </c>
      <c r="B77" s="57" t="s">
        <v>146</v>
      </c>
      <c r="C77" s="108" t="s">
        <v>1098</v>
      </c>
      <c r="D77" s="76" t="s">
        <v>1097</v>
      </c>
      <c r="E77" s="59">
        <v>2650</v>
      </c>
      <c r="F77" s="51"/>
      <c r="G77" s="51"/>
      <c r="H77" s="82">
        <v>45505</v>
      </c>
      <c r="I77" s="71">
        <v>47330</v>
      </c>
      <c r="J77" s="72" t="e">
        <f>IF(#REF!&gt;90,"Діючий",IF(#REF!&lt;0,"Просрочений","Закінчується"))</f>
        <v>#REF!</v>
      </c>
      <c r="K77" s="92"/>
      <c r="L77" s="92"/>
      <c r="M77" s="92"/>
      <c r="N77" s="92"/>
      <c r="O77" s="92"/>
      <c r="P77" s="92"/>
      <c r="Q77" s="92"/>
      <c r="R77" s="92"/>
    </row>
    <row r="78" spans="1:18" ht="141.75" customHeight="1" x14ac:dyDescent="0.25">
      <c r="A78" s="57">
        <v>39</v>
      </c>
      <c r="B78" s="57" t="s">
        <v>146</v>
      </c>
      <c r="C78" s="108" t="s">
        <v>425</v>
      </c>
      <c r="D78" s="76" t="s">
        <v>972</v>
      </c>
      <c r="E78" s="59">
        <v>32934.51</v>
      </c>
      <c r="F78" s="59">
        <v>32934.51</v>
      </c>
      <c r="G78" s="59">
        <f>F78*'Індекс інфляції'!$C$15</f>
        <v>32964.678799296402</v>
      </c>
      <c r="H78" s="82">
        <v>43820</v>
      </c>
      <c r="I78" s="71" t="s">
        <v>930</v>
      </c>
      <c r="J78" s="72" t="s">
        <v>150</v>
      </c>
      <c r="K78" s="92"/>
      <c r="L78" s="92"/>
      <c r="M78" s="92"/>
      <c r="N78" s="92"/>
      <c r="O78" s="92"/>
      <c r="P78" s="92"/>
      <c r="Q78" s="92"/>
      <c r="R78" s="92"/>
    </row>
    <row r="79" spans="1:18" ht="101.25" hidden="1" customHeight="1" x14ac:dyDescent="0.25">
      <c r="A79" s="53"/>
      <c r="B79" s="53"/>
      <c r="C79" s="55"/>
      <c r="D79" s="53" t="s">
        <v>80</v>
      </c>
      <c r="E79" s="55" t="e">
        <f>#REF!*1.008*1.042</f>
        <v>#REF!</v>
      </c>
      <c r="F79" s="55">
        <v>1616.4660536639999</v>
      </c>
      <c r="G79" s="55">
        <f>F79*'Індекс інфляції'!$C$15</f>
        <v>1617.9467752518551</v>
      </c>
      <c r="H79" s="77"/>
      <c r="I79" s="81"/>
      <c r="J79" s="69" t="s">
        <v>32</v>
      </c>
      <c r="K79" s="97"/>
      <c r="L79" s="97"/>
      <c r="M79" s="97"/>
      <c r="N79" s="97"/>
      <c r="O79" s="97"/>
      <c r="P79" s="97"/>
      <c r="Q79" s="97"/>
      <c r="R79" s="97"/>
    </row>
    <row r="80" spans="1:18" ht="121.5" hidden="1" customHeight="1" x14ac:dyDescent="0.25">
      <c r="A80" s="53"/>
      <c r="B80" s="53" t="s">
        <v>146</v>
      </c>
      <c r="C80" s="111" t="s">
        <v>732</v>
      </c>
      <c r="D80" s="53" t="s">
        <v>846</v>
      </c>
      <c r="E80" s="59"/>
      <c r="F80" s="59">
        <v>1240.27</v>
      </c>
      <c r="G80" s="59">
        <f>F80*'Індекс інфляції'!$C$15</f>
        <v>1241.4061170001723</v>
      </c>
      <c r="H80" s="77">
        <v>43640</v>
      </c>
      <c r="I80" s="68">
        <v>44705</v>
      </c>
      <c r="J80" s="69" t="s">
        <v>32</v>
      </c>
      <c r="K80" s="93"/>
      <c r="L80" s="93"/>
      <c r="M80" s="93"/>
      <c r="N80" s="93"/>
      <c r="O80" s="93"/>
      <c r="P80" s="93"/>
      <c r="Q80" s="93"/>
      <c r="R80" s="93"/>
    </row>
    <row r="81" spans="1:18" ht="101.25" customHeight="1" x14ac:dyDescent="0.25">
      <c r="A81" s="57">
        <v>40</v>
      </c>
      <c r="B81" s="57" t="s">
        <v>146</v>
      </c>
      <c r="C81" s="108" t="s">
        <v>432</v>
      </c>
      <c r="D81" s="57" t="s">
        <v>303</v>
      </c>
      <c r="E81" s="59" t="e">
        <f>#REF!*1.007</f>
        <v>#REF!</v>
      </c>
      <c r="F81" s="59">
        <v>30922.170539999999</v>
      </c>
      <c r="G81" s="59">
        <f>F81*'Індекс інфляції'!$C$15</f>
        <v>30950.495988194929</v>
      </c>
      <c r="H81" s="82">
        <v>43647</v>
      </c>
      <c r="I81" s="71">
        <v>45474</v>
      </c>
      <c r="J81" s="72" t="e">
        <f>IF(#REF!&gt;90,"Діючий",IF(#REF!&lt;0,"Просрочений","Закінчується"))</f>
        <v>#REF!</v>
      </c>
      <c r="K81" s="92"/>
      <c r="L81" s="92"/>
      <c r="M81" s="92"/>
      <c r="N81" s="92"/>
      <c r="O81" s="92"/>
      <c r="P81" s="92"/>
      <c r="Q81" s="92"/>
      <c r="R81" s="92"/>
    </row>
    <row r="82" spans="1:18" ht="101.25" customHeight="1" x14ac:dyDescent="0.25">
      <c r="A82" s="57">
        <v>41</v>
      </c>
      <c r="B82" s="57" t="s">
        <v>146</v>
      </c>
      <c r="C82" s="108" t="s">
        <v>431</v>
      </c>
      <c r="D82" s="76" t="s">
        <v>339</v>
      </c>
      <c r="E82" s="59"/>
      <c r="F82" s="59"/>
      <c r="G82" s="59"/>
      <c r="H82" s="82">
        <v>44212</v>
      </c>
      <c r="I82" s="71">
        <v>45612</v>
      </c>
      <c r="J82" s="72" t="e">
        <f>IF(#REF!&gt;90,"Діючий",IF(#REF!&lt;0,"Просрочений","Закінчується"))</f>
        <v>#REF!</v>
      </c>
      <c r="K82" s="100"/>
      <c r="L82" s="100"/>
      <c r="M82" s="100"/>
      <c r="N82" s="100"/>
      <c r="O82" s="100"/>
      <c r="P82" s="100"/>
      <c r="Q82" s="100"/>
      <c r="R82" s="100"/>
    </row>
    <row r="83" spans="1:18" ht="101.25" customHeight="1" x14ac:dyDescent="0.25">
      <c r="A83" s="57">
        <v>42</v>
      </c>
      <c r="B83" s="57" t="s">
        <v>146</v>
      </c>
      <c r="C83" s="108" t="s">
        <v>538</v>
      </c>
      <c r="D83" s="57" t="s">
        <v>521</v>
      </c>
      <c r="E83" s="59"/>
      <c r="F83" s="59"/>
      <c r="G83" s="59"/>
      <c r="H83" s="82">
        <v>44404</v>
      </c>
      <c r="I83" s="71">
        <v>46230</v>
      </c>
      <c r="J83" s="72" t="e">
        <f>IF(#REF!&gt;90,"Діючий",IF(#REF!&lt;0,"Просрочений","Закінчується"))</f>
        <v>#REF!</v>
      </c>
      <c r="K83" s="97"/>
      <c r="L83" s="97"/>
      <c r="M83" s="97"/>
      <c r="N83" s="97"/>
      <c r="O83" s="97"/>
      <c r="P83" s="97"/>
      <c r="Q83" s="97"/>
      <c r="R83" s="97"/>
    </row>
    <row r="84" spans="1:18" ht="101.25" customHeight="1" x14ac:dyDescent="0.25">
      <c r="A84" s="57">
        <v>43</v>
      </c>
      <c r="B84" s="57" t="s">
        <v>146</v>
      </c>
      <c r="C84" s="108" t="s">
        <v>1118</v>
      </c>
      <c r="D84" s="57" t="s">
        <v>592</v>
      </c>
      <c r="E84" s="59"/>
      <c r="F84" s="59"/>
      <c r="G84" s="59"/>
      <c r="H84" s="82">
        <v>44459</v>
      </c>
      <c r="I84" s="71">
        <v>46284</v>
      </c>
      <c r="J84" s="72" t="e">
        <f>IF(#REF!&gt;90,"Діючий",IF(#REF!&lt;0,"Просрочений","Закінчується"))</f>
        <v>#REF!</v>
      </c>
      <c r="K84" s="92"/>
      <c r="L84" s="92"/>
      <c r="M84" s="92"/>
      <c r="N84" s="92"/>
      <c r="O84" s="92"/>
      <c r="P84" s="92"/>
      <c r="Q84" s="92"/>
      <c r="R84" s="92"/>
    </row>
    <row r="85" spans="1:18" ht="101.25" customHeight="1" x14ac:dyDescent="0.25">
      <c r="A85" s="57">
        <v>44</v>
      </c>
      <c r="B85" s="57" t="s">
        <v>146</v>
      </c>
      <c r="C85" s="108" t="s">
        <v>621</v>
      </c>
      <c r="D85" s="57" t="s">
        <v>592</v>
      </c>
      <c r="E85" s="59"/>
      <c r="F85" s="59"/>
      <c r="G85" s="59"/>
      <c r="H85" s="82">
        <v>44474</v>
      </c>
      <c r="I85" s="71">
        <v>46299</v>
      </c>
      <c r="J85" s="72" t="s">
        <v>150</v>
      </c>
      <c r="K85" s="92"/>
      <c r="L85" s="92"/>
      <c r="M85" s="92"/>
      <c r="N85" s="92"/>
      <c r="O85" s="92"/>
      <c r="P85" s="92"/>
      <c r="Q85" s="92"/>
      <c r="R85" s="92"/>
    </row>
    <row r="86" spans="1:18" s="8" customFormat="1" ht="101.25" hidden="1" customHeight="1" x14ac:dyDescent="0.25">
      <c r="A86" s="241"/>
      <c r="B86" s="241" t="s">
        <v>146</v>
      </c>
      <c r="C86" s="242" t="s">
        <v>620</v>
      </c>
      <c r="D86" s="241" t="s">
        <v>592</v>
      </c>
      <c r="E86" s="59"/>
      <c r="F86" s="59"/>
      <c r="G86" s="59"/>
      <c r="H86" s="259">
        <v>44474</v>
      </c>
      <c r="I86" s="236">
        <v>46299</v>
      </c>
      <c r="J86" s="237" t="s">
        <v>32</v>
      </c>
      <c r="K86" s="92"/>
      <c r="L86" s="92"/>
      <c r="M86" s="92"/>
      <c r="N86" s="92"/>
      <c r="O86" s="92"/>
      <c r="P86" s="92"/>
      <c r="Q86" s="92"/>
      <c r="R86" s="92"/>
    </row>
    <row r="87" spans="1:18" s="8" customFormat="1" ht="101.25" hidden="1" customHeight="1" x14ac:dyDescent="0.25">
      <c r="A87" s="53"/>
      <c r="B87" s="53" t="s">
        <v>146</v>
      </c>
      <c r="C87" s="111" t="s">
        <v>427</v>
      </c>
      <c r="D87" s="53" t="s">
        <v>833</v>
      </c>
      <c r="E87" s="47" t="e">
        <f>#REF!*1.008*1.042</f>
        <v>#REF!</v>
      </c>
      <c r="F87" s="47">
        <v>12251.119103999999</v>
      </c>
      <c r="G87" s="47">
        <f>F87*'Індекс інфляції'!$C$15</f>
        <v>12262.341422273594</v>
      </c>
      <c r="H87" s="77"/>
      <c r="I87" s="68"/>
      <c r="J87" s="69" t="s">
        <v>32</v>
      </c>
      <c r="K87" s="93"/>
      <c r="L87" s="93"/>
      <c r="M87" s="93"/>
      <c r="N87" s="93"/>
      <c r="O87" s="93"/>
      <c r="P87" s="93"/>
      <c r="Q87" s="93"/>
      <c r="R87" s="93"/>
    </row>
    <row r="88" spans="1:18" s="8" customFormat="1" ht="101.25" hidden="1" customHeight="1" x14ac:dyDescent="0.25">
      <c r="A88" s="53"/>
      <c r="B88" s="53"/>
      <c r="C88" s="55"/>
      <c r="D88" s="53" t="s">
        <v>65</v>
      </c>
      <c r="E88" s="59" t="e">
        <f>#REF!*1.002*0.999*1.02*1.012*1.009*1.01*1.098*1.042</f>
        <v>#REF!</v>
      </c>
      <c r="F88" s="59">
        <v>1615.7126761656418</v>
      </c>
      <c r="G88" s="59">
        <f>F88*'Індекс інфляції'!$C$15</f>
        <v>1617.19270764168</v>
      </c>
      <c r="H88" s="77"/>
      <c r="I88" s="81"/>
      <c r="J88" s="69" t="s">
        <v>32</v>
      </c>
      <c r="K88" s="93"/>
      <c r="L88" s="93"/>
      <c r="M88" s="93"/>
      <c r="N88" s="93"/>
      <c r="O88" s="93"/>
      <c r="P88" s="93"/>
      <c r="Q88" s="93"/>
      <c r="R88" s="93"/>
    </row>
    <row r="89" spans="1:18" s="231" customFormat="1" ht="101.25" hidden="1" customHeight="1" x14ac:dyDescent="0.25">
      <c r="A89" s="53"/>
      <c r="B89" s="53" t="s">
        <v>146</v>
      </c>
      <c r="C89" s="111" t="s">
        <v>424</v>
      </c>
      <c r="D89" s="53" t="s">
        <v>93</v>
      </c>
      <c r="E89" s="55" t="e">
        <f>#REF!*1.014*1.008*1.042</f>
        <v>#REF!</v>
      </c>
      <c r="F89" s="55">
        <v>3022.9944935823364</v>
      </c>
      <c r="G89" s="55">
        <f>F89*'Індекс інфляції'!$C$15</f>
        <v>3025.7636288799622</v>
      </c>
      <c r="H89" s="77">
        <v>43425</v>
      </c>
      <c r="I89" s="81">
        <v>44490</v>
      </c>
      <c r="J89" s="69" t="s">
        <v>32</v>
      </c>
      <c r="K89" s="230"/>
      <c r="L89" s="230"/>
      <c r="M89" s="230"/>
      <c r="N89" s="230"/>
      <c r="O89" s="230"/>
      <c r="P89" s="230"/>
      <c r="Q89" s="230"/>
      <c r="R89" s="230"/>
    </row>
    <row r="90" spans="1:18" s="8" customFormat="1" ht="101.25" hidden="1" customHeight="1" x14ac:dyDescent="0.25">
      <c r="A90" s="53"/>
      <c r="B90" s="53"/>
      <c r="C90" s="111" t="s">
        <v>496</v>
      </c>
      <c r="D90" s="53" t="s">
        <v>117</v>
      </c>
      <c r="E90" s="55" t="e">
        <f>#REF!*0.992*1.023*0.987*1.02*1.007*1*1.137*1.098*1.042</f>
        <v>#REF!</v>
      </c>
      <c r="F90" s="55">
        <v>3292.5996097817419</v>
      </c>
      <c r="G90" s="55">
        <f>F90*'Індекс інфляції'!$C$15</f>
        <v>3295.6157098175681</v>
      </c>
      <c r="H90" s="77">
        <v>43304</v>
      </c>
      <c r="I90" s="68">
        <v>44370</v>
      </c>
      <c r="J90" s="69" t="s">
        <v>32</v>
      </c>
      <c r="K90" s="93"/>
      <c r="L90" s="93"/>
      <c r="M90" s="93"/>
      <c r="N90" s="93"/>
      <c r="O90" s="93"/>
      <c r="P90" s="93"/>
      <c r="Q90" s="93"/>
      <c r="R90" s="93"/>
    </row>
    <row r="91" spans="1:18" s="8" customFormat="1" ht="101.25" hidden="1" customHeight="1" x14ac:dyDescent="0.25">
      <c r="A91" s="53"/>
      <c r="B91" s="53"/>
      <c r="C91" s="55"/>
      <c r="D91" s="53" t="s">
        <v>58</v>
      </c>
      <c r="E91" s="59" t="e">
        <f>#REF!*1.02*1.012*1.009*1.01*1.098*1.042</f>
        <v>#REF!</v>
      </c>
      <c r="F91" s="59">
        <v>1185.0852130423136</v>
      </c>
      <c r="G91" s="59">
        <f>F91*'Індекс інфляції'!$C$15</f>
        <v>1186.1707794570382</v>
      </c>
      <c r="H91" s="77"/>
      <c r="I91" s="68"/>
      <c r="J91" s="69" t="s">
        <v>32</v>
      </c>
      <c r="K91" s="93"/>
      <c r="L91" s="93"/>
      <c r="M91" s="93"/>
      <c r="N91" s="93"/>
      <c r="O91" s="93"/>
      <c r="P91" s="93"/>
      <c r="Q91" s="93"/>
      <c r="R91" s="93"/>
    </row>
    <row r="92" spans="1:18" s="8" customFormat="1" ht="101.25" hidden="1" customHeight="1" x14ac:dyDescent="0.25">
      <c r="A92" s="53"/>
      <c r="B92" s="53"/>
      <c r="C92" s="55"/>
      <c r="D92" s="53" t="s">
        <v>85</v>
      </c>
      <c r="E92" s="62" t="e">
        <f>#REF!*1.009*1.01*1.098*1.042</f>
        <v>#REF!</v>
      </c>
      <c r="F92" s="62">
        <v>347.59515284405285</v>
      </c>
      <c r="G92" s="59">
        <f>F92*'Індекс інфляції'!$C$15</f>
        <v>347.91355832215328</v>
      </c>
      <c r="H92" s="77"/>
      <c r="I92" s="68"/>
      <c r="J92" s="69" t="s">
        <v>32</v>
      </c>
      <c r="K92" s="92"/>
      <c r="L92" s="92"/>
      <c r="M92" s="92"/>
      <c r="N92" s="92"/>
      <c r="O92" s="92"/>
      <c r="P92" s="92"/>
      <c r="Q92" s="92"/>
      <c r="R92" s="92"/>
    </row>
    <row r="93" spans="1:18" s="8" customFormat="1" ht="138" hidden="1" customHeight="1" x14ac:dyDescent="0.25">
      <c r="A93" s="53"/>
      <c r="B93" s="53" t="s">
        <v>146</v>
      </c>
      <c r="C93" s="111" t="s">
        <v>428</v>
      </c>
      <c r="D93" s="53" t="s">
        <v>888</v>
      </c>
      <c r="E93" s="51" t="e">
        <f>#REF!*1.042</f>
        <v>#REF!</v>
      </c>
      <c r="F93" s="51">
        <v>833.6</v>
      </c>
      <c r="G93" s="51">
        <f>F93*'Індекс інфляції'!$C$15</f>
        <v>834.36359754839168</v>
      </c>
      <c r="H93" s="77">
        <v>43478</v>
      </c>
      <c r="I93" s="68">
        <v>44544</v>
      </c>
      <c r="J93" s="69" t="s">
        <v>32</v>
      </c>
      <c r="K93" s="93"/>
      <c r="L93" s="93"/>
      <c r="M93" s="93"/>
      <c r="N93" s="93"/>
      <c r="O93" s="93"/>
      <c r="P93" s="93"/>
      <c r="Q93" s="93"/>
      <c r="R93" s="93"/>
    </row>
    <row r="94" spans="1:18" s="8" customFormat="1" ht="133.5" hidden="1" customHeight="1" x14ac:dyDescent="0.25">
      <c r="A94" s="53"/>
      <c r="B94" s="53"/>
      <c r="C94" s="55" t="s">
        <v>368</v>
      </c>
      <c r="D94" s="53" t="s">
        <v>100</v>
      </c>
      <c r="E94" s="62" t="e">
        <f>#REF!*1.009*1.01*1.098*1.042</f>
        <v>#REF!</v>
      </c>
      <c r="F94" s="62">
        <v>1025.5526114939353</v>
      </c>
      <c r="G94" s="59">
        <f>F94*'Індекс інфляції'!$C$15</f>
        <v>1026.4920422279604</v>
      </c>
      <c r="H94" s="77"/>
      <c r="I94" s="68"/>
      <c r="J94" s="69" t="s">
        <v>32</v>
      </c>
      <c r="K94" s="93"/>
      <c r="L94" s="93"/>
      <c r="M94" s="93"/>
      <c r="N94" s="93"/>
      <c r="O94" s="93"/>
      <c r="P94" s="93"/>
      <c r="Q94" s="93"/>
      <c r="R94" s="93"/>
    </row>
    <row r="95" spans="1:18" s="8" customFormat="1" ht="171" hidden="1" customHeight="1" x14ac:dyDescent="0.25">
      <c r="A95" s="245"/>
      <c r="B95" s="245" t="s">
        <v>146</v>
      </c>
      <c r="C95" s="250" t="s">
        <v>429</v>
      </c>
      <c r="D95" s="245" t="s">
        <v>28</v>
      </c>
      <c r="E95" s="124" t="e">
        <f>#REF!*1.008*1.042</f>
        <v>#REF!</v>
      </c>
      <c r="F95" s="124">
        <v>644.38113600000008</v>
      </c>
      <c r="G95" s="124">
        <f>F95*'Індекс інфляції'!$C$15</f>
        <v>644.9714045408823</v>
      </c>
      <c r="H95" s="247">
        <v>43453</v>
      </c>
      <c r="I95" s="251">
        <v>44519</v>
      </c>
      <c r="J95" s="252" t="s">
        <v>32</v>
      </c>
      <c r="K95" s="93"/>
      <c r="L95" s="93"/>
      <c r="M95" s="93"/>
      <c r="N95" s="93"/>
      <c r="O95" s="93"/>
      <c r="P95" s="93"/>
      <c r="Q95" s="93"/>
      <c r="R95" s="93"/>
    </row>
    <row r="96" spans="1:18" ht="101.25" hidden="1" customHeight="1" x14ac:dyDescent="0.25">
      <c r="A96" s="53"/>
      <c r="B96" s="53" t="s">
        <v>146</v>
      </c>
      <c r="C96" s="111" t="s">
        <v>430</v>
      </c>
      <c r="D96" s="53" t="s">
        <v>835</v>
      </c>
      <c r="E96" s="51" t="e">
        <f>#REF!*1.042</f>
        <v>#REF!</v>
      </c>
      <c r="F96" s="51">
        <v>521</v>
      </c>
      <c r="G96" s="51">
        <f>F96*'Індекс інфляції'!$C$15</f>
        <v>521.47724846774474</v>
      </c>
      <c r="H96" s="77">
        <v>43481</v>
      </c>
      <c r="I96" s="68">
        <v>44546</v>
      </c>
      <c r="J96" s="69" t="s">
        <v>32</v>
      </c>
      <c r="K96" s="93"/>
      <c r="L96" s="93"/>
      <c r="M96" s="93"/>
      <c r="N96" s="93"/>
      <c r="O96" s="93"/>
      <c r="P96" s="93"/>
      <c r="Q96" s="93"/>
      <c r="R96" s="93"/>
    </row>
    <row r="97" spans="1:18" ht="101.25" hidden="1" customHeight="1" x14ac:dyDescent="0.25">
      <c r="A97" s="53"/>
      <c r="B97" s="53"/>
      <c r="C97" s="111" t="s">
        <v>497</v>
      </c>
      <c r="D97" s="53" t="s">
        <v>1019</v>
      </c>
      <c r="E97" s="55" t="e">
        <f>#REF!*0.993*1*1.019*1.017*1.014*1.008*1.042</f>
        <v>#REF!</v>
      </c>
      <c r="F97" s="55">
        <v>229.44981173120664</v>
      </c>
      <c r="G97" s="55">
        <f>F97*'Індекс інфляції'!$C$15</f>
        <v>229.65999324958099</v>
      </c>
      <c r="H97" s="77">
        <v>43312</v>
      </c>
      <c r="I97" s="68">
        <v>44377</v>
      </c>
      <c r="J97" s="69" t="s">
        <v>32</v>
      </c>
      <c r="K97" s="92"/>
      <c r="L97" s="92"/>
      <c r="M97" s="92"/>
      <c r="N97" s="92"/>
      <c r="O97" s="92"/>
      <c r="P97" s="92"/>
      <c r="Q97" s="92"/>
      <c r="R97" s="92"/>
    </row>
    <row r="98" spans="1:18" ht="101.25" customHeight="1" x14ac:dyDescent="0.25">
      <c r="A98" s="57">
        <v>45</v>
      </c>
      <c r="B98" s="57" t="s">
        <v>146</v>
      </c>
      <c r="C98" s="108" t="s">
        <v>738</v>
      </c>
      <c r="D98" s="57" t="s">
        <v>592</v>
      </c>
      <c r="E98" s="59"/>
      <c r="F98" s="59"/>
      <c r="G98" s="59"/>
      <c r="H98" s="82">
        <v>44662</v>
      </c>
      <c r="I98" s="71">
        <v>46487</v>
      </c>
      <c r="J98" s="72" t="e">
        <f>IF(#REF!&gt;90,"Діючий",IF(#REF!&lt;0,"Просрочений","Закінчується"))</f>
        <v>#REF!</v>
      </c>
      <c r="K98" s="92"/>
      <c r="L98" s="92"/>
      <c r="M98" s="92"/>
      <c r="N98" s="92"/>
      <c r="O98" s="92"/>
      <c r="P98" s="92"/>
      <c r="Q98" s="92"/>
      <c r="R98" s="92"/>
    </row>
    <row r="99" spans="1:18" ht="101.25" customHeight="1" x14ac:dyDescent="0.25">
      <c r="A99" s="57">
        <v>46</v>
      </c>
      <c r="B99" s="57" t="s">
        <v>146</v>
      </c>
      <c r="C99" s="109" t="s">
        <v>422</v>
      </c>
      <c r="D99" s="57" t="s">
        <v>973</v>
      </c>
      <c r="E99" s="59" t="e">
        <f>#REF!*0.999*1.02*1.012*1.009*1.01*1.098*1.042</f>
        <v>#REF!</v>
      </c>
      <c r="F99" s="59">
        <v>1137.9465368581391</v>
      </c>
      <c r="G99" s="59">
        <f>F99*'Індекс інфляції'!$C$15</f>
        <v>1138.9889231174309</v>
      </c>
      <c r="H99" s="82">
        <v>44287</v>
      </c>
      <c r="I99" s="71">
        <v>46113</v>
      </c>
      <c r="J99" s="72" t="e">
        <f>IF(#REF!&gt;90,"Діючий",IF(#REF!&lt;0,"Просрочений","Закінчується"))</f>
        <v>#REF!</v>
      </c>
      <c r="K99" s="92"/>
      <c r="L99" s="92"/>
      <c r="M99" s="92"/>
      <c r="N99" s="92"/>
      <c r="O99" s="92"/>
      <c r="P99" s="92"/>
      <c r="Q99" s="92"/>
      <c r="R99" s="92"/>
    </row>
    <row r="100" spans="1:18" ht="101.25" customHeight="1" x14ac:dyDescent="0.25">
      <c r="A100" s="57">
        <v>47</v>
      </c>
      <c r="B100" s="57" t="s">
        <v>146</v>
      </c>
      <c r="C100" s="108" t="s">
        <v>525</v>
      </c>
      <c r="D100" s="57" t="s">
        <v>126</v>
      </c>
      <c r="E100" s="70">
        <v>1064</v>
      </c>
      <c r="F100" s="82">
        <v>43507</v>
      </c>
      <c r="G100" s="71">
        <v>44571</v>
      </c>
      <c r="H100" s="82">
        <v>44179</v>
      </c>
      <c r="I100" s="80">
        <v>46005</v>
      </c>
      <c r="J100" s="72" t="s">
        <v>150</v>
      </c>
      <c r="K100" s="93"/>
      <c r="L100" s="93"/>
      <c r="M100" s="93"/>
      <c r="N100" s="93"/>
      <c r="O100" s="93"/>
      <c r="P100" s="93"/>
      <c r="Q100" s="93"/>
      <c r="R100" s="93"/>
    </row>
    <row r="101" spans="1:18" ht="101.25" customHeight="1" x14ac:dyDescent="0.25">
      <c r="A101" s="57">
        <v>48</v>
      </c>
      <c r="B101" s="57" t="s">
        <v>146</v>
      </c>
      <c r="C101" s="105" t="s">
        <v>741</v>
      </c>
      <c r="D101" s="57" t="s">
        <v>126</v>
      </c>
      <c r="E101" s="51" t="e">
        <f>#REF!*1.005*1.009*1.01*1.007</f>
        <v>#REF!</v>
      </c>
      <c r="F101" s="51">
        <v>12713.994717176678</v>
      </c>
      <c r="G101" s="51">
        <f>F101*'Індекс інфляції'!$C$15</f>
        <v>12725.641040588747</v>
      </c>
      <c r="H101" s="82">
        <v>44635</v>
      </c>
      <c r="I101" s="71">
        <v>46460</v>
      </c>
      <c r="J101" s="72" t="e">
        <f>IF(#REF!&gt;90,"Діючий",IF(#REF!&lt;0,"Просрочений","Закінчується"))</f>
        <v>#REF!</v>
      </c>
      <c r="K101" s="93"/>
      <c r="L101" s="93"/>
      <c r="M101" s="93"/>
      <c r="N101" s="93"/>
      <c r="O101" s="93"/>
      <c r="P101" s="93"/>
      <c r="Q101" s="93"/>
      <c r="R101" s="93"/>
    </row>
    <row r="102" spans="1:18" ht="101.25" hidden="1" customHeight="1" x14ac:dyDescent="0.25">
      <c r="A102" s="53"/>
      <c r="B102" s="53" t="s">
        <v>146</v>
      </c>
      <c r="C102" s="111" t="s">
        <v>500</v>
      </c>
      <c r="D102" s="53" t="s">
        <v>448</v>
      </c>
      <c r="E102" s="55" t="e">
        <f>#REF!*1.016*1.002*0.999*1.02*1.012*1.009*1.01*1.098*1.042</f>
        <v>#REF!</v>
      </c>
      <c r="F102" s="55">
        <v>5140.9039696179507</v>
      </c>
      <c r="G102" s="55">
        <f>F102*'Індекс інфляції'!$C$15</f>
        <v>5145.6131606780718</v>
      </c>
      <c r="H102" s="77">
        <v>44291</v>
      </c>
      <c r="I102" s="68">
        <v>46117</v>
      </c>
      <c r="J102" s="69" t="s">
        <v>32</v>
      </c>
      <c r="K102" s="92"/>
      <c r="L102" s="92"/>
      <c r="M102" s="92"/>
      <c r="N102" s="92"/>
      <c r="O102" s="92"/>
      <c r="P102" s="92"/>
      <c r="Q102" s="92"/>
      <c r="R102" s="92"/>
    </row>
    <row r="103" spans="1:18" ht="134.25" hidden="1" customHeight="1" x14ac:dyDescent="0.25">
      <c r="A103" s="53"/>
      <c r="B103" s="53"/>
      <c r="C103" s="111" t="s">
        <v>624</v>
      </c>
      <c r="D103" s="53" t="s">
        <v>328</v>
      </c>
      <c r="E103" s="59">
        <v>8862.24</v>
      </c>
      <c r="F103" s="59">
        <v>8862.24</v>
      </c>
      <c r="G103" s="59">
        <f>F103*'Індекс інфляції'!$C$15</f>
        <v>8870.3580239170569</v>
      </c>
      <c r="H103" s="77">
        <v>43844</v>
      </c>
      <c r="I103" s="81">
        <v>44909</v>
      </c>
      <c r="J103" s="69" t="s">
        <v>32</v>
      </c>
      <c r="K103" s="92"/>
      <c r="L103" s="92"/>
      <c r="M103" s="92"/>
      <c r="N103" s="92"/>
      <c r="O103" s="92"/>
      <c r="P103" s="92"/>
      <c r="Q103" s="92"/>
      <c r="R103" s="92"/>
    </row>
    <row r="104" spans="1:18" ht="163.5" customHeight="1" x14ac:dyDescent="0.25">
      <c r="A104" s="57">
        <v>49</v>
      </c>
      <c r="B104" s="57" t="s">
        <v>146</v>
      </c>
      <c r="C104" s="109" t="s">
        <v>443</v>
      </c>
      <c r="D104" s="57" t="s">
        <v>105</v>
      </c>
      <c r="E104" s="59" t="e">
        <f>#REF!*0.999*1.02*1.012*1.009*1.01*1.098*1.042</f>
        <v>#REF!</v>
      </c>
      <c r="F104" s="59">
        <v>12498.366775115548</v>
      </c>
      <c r="G104" s="59">
        <f>F104*'Індекс інфляції'!$C$15</f>
        <v>12509.815578172624</v>
      </c>
      <c r="H104" s="82">
        <v>44278</v>
      </c>
      <c r="I104" s="71">
        <v>46104</v>
      </c>
      <c r="J104" s="72" t="e">
        <f>IF(#REF!&gt;90,"Діючий",IF(#REF!&lt;0,"Просрочений","Закінчується"))</f>
        <v>#REF!</v>
      </c>
      <c r="K104" s="93"/>
      <c r="L104" s="93"/>
      <c r="M104" s="93"/>
      <c r="N104" s="93"/>
      <c r="O104" s="93"/>
      <c r="P104" s="93"/>
      <c r="Q104" s="93"/>
      <c r="R104" s="93"/>
    </row>
    <row r="105" spans="1:18" ht="101.25" hidden="1" customHeight="1" x14ac:dyDescent="0.25">
      <c r="A105" s="53"/>
      <c r="B105" s="53" t="s">
        <v>146</v>
      </c>
      <c r="C105" s="111" t="s">
        <v>445</v>
      </c>
      <c r="D105" s="53" t="s">
        <v>65</v>
      </c>
      <c r="E105" s="55" t="e">
        <f>#REF!*1.016*1.002*0.999*1.02*1.012*1.009*1.01*1.098*1.042</f>
        <v>#REF!</v>
      </c>
      <c r="F105" s="55">
        <v>470.68647916116367</v>
      </c>
      <c r="G105" s="55">
        <f>F105*'Індекс інфляції'!$C$15</f>
        <v>471.1176392397968</v>
      </c>
      <c r="H105" s="77">
        <v>44273</v>
      </c>
      <c r="I105" s="68">
        <v>45340</v>
      </c>
      <c r="J105" s="69" t="s">
        <v>32</v>
      </c>
      <c r="K105" s="93"/>
      <c r="L105" s="93"/>
      <c r="M105" s="93"/>
      <c r="N105" s="93"/>
      <c r="O105" s="93"/>
      <c r="P105" s="93"/>
      <c r="Q105" s="93"/>
      <c r="R105" s="93"/>
    </row>
    <row r="106" spans="1:18" ht="101.25" customHeight="1" x14ac:dyDescent="0.25">
      <c r="A106" s="57">
        <v>50</v>
      </c>
      <c r="B106" s="57" t="s">
        <v>146</v>
      </c>
      <c r="C106" s="109" t="s">
        <v>442</v>
      </c>
      <c r="D106" s="57" t="s">
        <v>974</v>
      </c>
      <c r="E106" s="59" t="e">
        <f>#REF!*1.008*1.042</f>
        <v>#REF!</v>
      </c>
      <c r="F106" s="59">
        <v>16914.640353408002</v>
      </c>
      <c r="G106" s="59">
        <f>F106*'Індекс інфляції'!$C$15</f>
        <v>16930.134568746042</v>
      </c>
      <c r="H106" s="82">
        <v>44343</v>
      </c>
      <c r="I106" s="71">
        <v>46169</v>
      </c>
      <c r="J106" s="72" t="e">
        <f>IF(#REF!&gt;90,"Діючий",IF(#REF!&lt;0,"Просрочений","Закінчується"))</f>
        <v>#REF!</v>
      </c>
      <c r="K106" s="92"/>
      <c r="L106" s="92"/>
      <c r="M106" s="92"/>
      <c r="N106" s="92"/>
      <c r="O106" s="92"/>
      <c r="P106" s="92"/>
      <c r="Q106" s="92"/>
      <c r="R106" s="92"/>
    </row>
    <row r="107" spans="1:18" ht="129.75" customHeight="1" x14ac:dyDescent="0.25">
      <c r="A107" s="57">
        <v>51</v>
      </c>
      <c r="B107" s="57" t="s">
        <v>146</v>
      </c>
      <c r="C107" s="109" t="s">
        <v>441</v>
      </c>
      <c r="D107" s="57" t="s">
        <v>974</v>
      </c>
      <c r="E107" s="59" t="e">
        <f>#REF!*0.999*1.02*1.012*1.009*1.01*1.098*1.042</f>
        <v>#REF!</v>
      </c>
      <c r="F107" s="59">
        <v>17887.52546131955</v>
      </c>
      <c r="G107" s="59">
        <f>F107*'Індекс інфляції'!$C$15</f>
        <v>17903.910862697976</v>
      </c>
      <c r="H107" s="82">
        <v>44278</v>
      </c>
      <c r="I107" s="71">
        <v>46104</v>
      </c>
      <c r="J107" s="72" t="e">
        <f>IF(#REF!&gt;90,"Діючий",IF(#REF!&lt;0,"Просрочений","Закінчується"))</f>
        <v>#REF!</v>
      </c>
      <c r="K107" s="92"/>
      <c r="L107" s="92"/>
      <c r="M107" s="92"/>
      <c r="N107" s="92"/>
      <c r="O107" s="92"/>
      <c r="P107" s="92"/>
      <c r="Q107" s="92"/>
      <c r="R107" s="92"/>
    </row>
    <row r="108" spans="1:18" ht="152.25" hidden="1" customHeight="1" x14ac:dyDescent="0.25">
      <c r="A108" s="53"/>
      <c r="B108" s="106"/>
      <c r="C108" s="55"/>
      <c r="D108" s="75" t="s">
        <v>327</v>
      </c>
      <c r="E108" s="55">
        <v>3335.61</v>
      </c>
      <c r="F108" s="55">
        <v>3335.61</v>
      </c>
      <c r="G108" s="55">
        <f>F108*'Індекс інфляції'!$C$15</f>
        <v>3338.6654985825226</v>
      </c>
      <c r="H108" s="77"/>
      <c r="I108" s="79"/>
      <c r="J108" s="78" t="s">
        <v>32</v>
      </c>
      <c r="K108" s="93"/>
      <c r="L108" s="93"/>
      <c r="M108" s="93"/>
      <c r="N108" s="93"/>
      <c r="O108" s="93"/>
      <c r="P108" s="93"/>
      <c r="Q108" s="93"/>
      <c r="R108" s="93"/>
    </row>
    <row r="109" spans="1:18" ht="178.5" hidden="1" customHeight="1" x14ac:dyDescent="0.25">
      <c r="A109" s="53"/>
      <c r="B109" s="53" t="s">
        <v>146</v>
      </c>
      <c r="C109" s="111" t="s">
        <v>727</v>
      </c>
      <c r="D109" s="53" t="s">
        <v>336</v>
      </c>
      <c r="E109" s="51"/>
      <c r="F109" s="51"/>
      <c r="G109" s="51"/>
      <c r="H109" s="77">
        <v>43537</v>
      </c>
      <c r="I109" s="68">
        <v>44603</v>
      </c>
      <c r="J109" s="69" t="s">
        <v>32</v>
      </c>
      <c r="K109" s="93"/>
      <c r="L109" s="93"/>
      <c r="M109" s="93"/>
      <c r="N109" s="93"/>
      <c r="O109" s="93"/>
      <c r="P109" s="93"/>
      <c r="Q109" s="93"/>
      <c r="R109" s="93"/>
    </row>
    <row r="110" spans="1:18" ht="107.25" hidden="1" customHeight="1" x14ac:dyDescent="0.25">
      <c r="A110" s="53"/>
      <c r="B110" s="53" t="s">
        <v>146</v>
      </c>
      <c r="C110" s="111" t="s">
        <v>727</v>
      </c>
      <c r="D110" s="53" t="s">
        <v>336</v>
      </c>
      <c r="E110" s="51"/>
      <c r="F110" s="51"/>
      <c r="G110" s="51"/>
      <c r="H110" s="77">
        <v>43537</v>
      </c>
      <c r="I110" s="68">
        <v>44603</v>
      </c>
      <c r="J110" s="69" t="s">
        <v>32</v>
      </c>
      <c r="K110" s="93"/>
      <c r="L110" s="93"/>
      <c r="M110" s="93"/>
      <c r="N110" s="93"/>
      <c r="O110" s="93"/>
      <c r="P110" s="93"/>
      <c r="Q110" s="93"/>
      <c r="R110" s="93"/>
    </row>
    <row r="111" spans="1:18" s="131" customFormat="1" ht="107.25" customHeight="1" x14ac:dyDescent="0.25">
      <c r="A111" s="76">
        <v>52</v>
      </c>
      <c r="B111" s="76" t="s">
        <v>146</v>
      </c>
      <c r="C111" s="125" t="s">
        <v>733</v>
      </c>
      <c r="D111" s="76" t="s">
        <v>875</v>
      </c>
      <c r="E111" s="51"/>
      <c r="F111" s="51"/>
      <c r="G111" s="51"/>
      <c r="H111" s="127">
        <v>44682</v>
      </c>
      <c r="I111" s="132">
        <v>46507</v>
      </c>
      <c r="J111" s="72" t="e">
        <f>IF(#REF!&gt;90,"Діючий",IF(#REF!&lt;0,"Просрочений","Закінчується"))</f>
        <v>#REF!</v>
      </c>
      <c r="K111" s="133"/>
      <c r="L111" s="133"/>
      <c r="M111" s="133"/>
      <c r="N111" s="133"/>
      <c r="O111" s="133"/>
      <c r="P111" s="133"/>
      <c r="Q111" s="133"/>
      <c r="R111" s="133"/>
    </row>
    <row r="112" spans="1:18" ht="187.5" customHeight="1" x14ac:dyDescent="0.25">
      <c r="A112" s="57">
        <v>53</v>
      </c>
      <c r="B112" s="57" t="s">
        <v>146</v>
      </c>
      <c r="C112" s="109" t="s">
        <v>444</v>
      </c>
      <c r="D112" s="57" t="s">
        <v>1009</v>
      </c>
      <c r="E112" s="59" t="e">
        <f>#REF!*0.999*1.02*1.012*1.009*1.01*1.098*1.042</f>
        <v>#REF!</v>
      </c>
      <c r="F112" s="59">
        <v>281.48919040786211</v>
      </c>
      <c r="G112" s="59">
        <f>F112*'Індекс інфляції'!$C$15</f>
        <v>281.74704124242805</v>
      </c>
      <c r="H112" s="82">
        <v>44287</v>
      </c>
      <c r="I112" s="71" t="s">
        <v>1021</v>
      </c>
      <c r="J112" s="72" t="s">
        <v>150</v>
      </c>
      <c r="K112" s="93"/>
      <c r="L112" s="93"/>
      <c r="M112" s="93"/>
      <c r="N112" s="93"/>
      <c r="O112" s="93"/>
      <c r="P112" s="93"/>
      <c r="Q112" s="93"/>
      <c r="R112" s="93"/>
    </row>
    <row r="113" spans="1:18" ht="146.25" customHeight="1" x14ac:dyDescent="0.25">
      <c r="A113" s="57">
        <v>54</v>
      </c>
      <c r="B113" s="57" t="s">
        <v>146</v>
      </c>
      <c r="C113" s="109" t="s">
        <v>680</v>
      </c>
      <c r="D113" s="57" t="s">
        <v>104</v>
      </c>
      <c r="E113" s="47" t="e">
        <f>#REF!*1*1.019*1.017*1.014*1.008*1.042</f>
        <v>#REF!</v>
      </c>
      <c r="F113" s="47">
        <v>2618.1080277587635</v>
      </c>
      <c r="G113" s="47">
        <f>F113*'Індекс інфляції'!$C$15</f>
        <v>2620.506277364595</v>
      </c>
      <c r="H113" s="82">
        <v>44531</v>
      </c>
      <c r="I113" s="71">
        <v>46327</v>
      </c>
      <c r="J113" s="72" t="e">
        <f>IF(#REF!&gt;90,"Діючий",IF(#REF!&lt;0,"Просрочений","Закінчується"))</f>
        <v>#REF!</v>
      </c>
      <c r="K113" s="93"/>
      <c r="L113" s="93"/>
      <c r="M113" s="93"/>
      <c r="N113" s="93"/>
      <c r="O113" s="93"/>
      <c r="P113" s="93"/>
      <c r="Q113" s="93"/>
      <c r="R113" s="93"/>
    </row>
    <row r="114" spans="1:18" ht="121.5" customHeight="1" x14ac:dyDescent="0.25">
      <c r="A114" s="76">
        <v>55</v>
      </c>
      <c r="B114" s="76" t="s">
        <v>146</v>
      </c>
      <c r="C114" s="117" t="s">
        <v>928</v>
      </c>
      <c r="D114" s="76" t="s">
        <v>103</v>
      </c>
      <c r="E114" s="47" t="e">
        <f>#REF!*1*1.019*1.017*1.014*1.008*1.042</f>
        <v>#REF!</v>
      </c>
      <c r="F114" s="47">
        <v>420.06052353438389</v>
      </c>
      <c r="G114" s="47">
        <f>F114*'Індекс інфляції'!$C$15</f>
        <v>420.44530902616287</v>
      </c>
      <c r="H114" s="127">
        <v>44531</v>
      </c>
      <c r="I114" s="132">
        <v>46356</v>
      </c>
      <c r="J114" s="129" t="s">
        <v>150</v>
      </c>
      <c r="K114" s="92"/>
      <c r="L114" s="92"/>
      <c r="M114" s="92"/>
      <c r="N114" s="92"/>
      <c r="O114" s="92"/>
      <c r="P114" s="92"/>
      <c r="Q114" s="92"/>
      <c r="R114" s="92"/>
    </row>
    <row r="115" spans="1:18" ht="152.25" hidden="1" customHeight="1" x14ac:dyDescent="0.25">
      <c r="A115" s="53"/>
      <c r="B115" s="53" t="s">
        <v>146</v>
      </c>
      <c r="C115" s="111" t="s">
        <v>611</v>
      </c>
      <c r="D115" s="53" t="s">
        <v>72</v>
      </c>
      <c r="E115" s="124" t="e">
        <f>#REF!*1.013*1.016*1.002*0.999*1.02*1.012*1.009*1.01*1.098*1.042</f>
        <v>#REF!</v>
      </c>
      <c r="F115" s="124">
        <v>3840.8290881095991</v>
      </c>
      <c r="G115" s="124">
        <f>F115*'Індекс інфляції'!$C$15</f>
        <v>3844.3473794669308</v>
      </c>
      <c r="H115" s="77">
        <v>44322</v>
      </c>
      <c r="I115" s="68">
        <v>45398</v>
      </c>
      <c r="J115" s="69" t="s">
        <v>32</v>
      </c>
      <c r="K115" s="93"/>
      <c r="L115" s="93"/>
      <c r="M115" s="93"/>
      <c r="N115" s="93"/>
      <c r="O115" s="93"/>
      <c r="P115" s="93"/>
      <c r="Q115" s="93"/>
      <c r="R115" s="93"/>
    </row>
    <row r="116" spans="1:18" ht="121.5" customHeight="1" x14ac:dyDescent="0.25">
      <c r="A116" s="57">
        <v>56</v>
      </c>
      <c r="B116" s="57" t="s">
        <v>146</v>
      </c>
      <c r="C116" s="109" t="s">
        <v>643</v>
      </c>
      <c r="D116" s="57" t="s">
        <v>72</v>
      </c>
      <c r="E116" s="47" t="e">
        <f>#REF!*1*1.019*1.017*1.014*1.008*1.042</f>
        <v>#REF!</v>
      </c>
      <c r="F116" s="47">
        <v>3202.2573146484374</v>
      </c>
      <c r="G116" s="47">
        <f>F116*'Індекс інфляції'!$C$15</f>
        <v>3205.1906589799928</v>
      </c>
      <c r="H116" s="82">
        <v>44531</v>
      </c>
      <c r="I116" s="71">
        <v>46356</v>
      </c>
      <c r="J116" s="72" t="e">
        <f>IF(#REF!&gt;90,"Діючий",IF(#REF!&lt;0,"Просрочений","Закінчується"))</f>
        <v>#REF!</v>
      </c>
      <c r="K116" s="93"/>
      <c r="L116" s="93"/>
      <c r="M116" s="93"/>
      <c r="N116" s="93"/>
      <c r="O116" s="93"/>
      <c r="P116" s="93"/>
      <c r="Q116" s="93"/>
      <c r="R116" s="93"/>
    </row>
    <row r="117" spans="1:18" ht="121.5" hidden="1" customHeight="1" x14ac:dyDescent="0.25">
      <c r="A117" s="245"/>
      <c r="B117" s="245" t="s">
        <v>146</v>
      </c>
      <c r="C117" s="246" t="s">
        <v>666</v>
      </c>
      <c r="D117" s="245" t="s">
        <v>102</v>
      </c>
      <c r="E117" s="47" t="e">
        <f>#REF!*1*1.019*1.017*1.014*1.008*1.042</f>
        <v>#REF!</v>
      </c>
      <c r="F117" s="47">
        <v>992.08206718578253</v>
      </c>
      <c r="G117" s="47">
        <f>F117*'Індекс інфляції'!$C$15</f>
        <v>992.99083810025752</v>
      </c>
      <c r="H117" s="247">
        <v>44531</v>
      </c>
      <c r="I117" s="258">
        <v>46357</v>
      </c>
      <c r="J117" s="249" t="s">
        <v>1022</v>
      </c>
      <c r="K117" s="92"/>
      <c r="L117" s="92"/>
      <c r="M117" s="92"/>
      <c r="N117" s="92"/>
      <c r="O117" s="92"/>
      <c r="P117" s="92"/>
      <c r="Q117" s="92"/>
      <c r="R117" s="92"/>
    </row>
    <row r="118" spans="1:18" ht="121.5" customHeight="1" x14ac:dyDescent="0.25">
      <c r="A118" s="57">
        <v>57</v>
      </c>
      <c r="B118" s="57" t="s">
        <v>146</v>
      </c>
      <c r="C118" s="109" t="s">
        <v>644</v>
      </c>
      <c r="D118" s="57" t="s">
        <v>964</v>
      </c>
      <c r="E118" s="47" t="e">
        <f>#REF!*1*1.019*1.017*1.014*1.008*1.042</f>
        <v>#REF!</v>
      </c>
      <c r="F118" s="47">
        <v>890.30968381165633</v>
      </c>
      <c r="G118" s="47">
        <f>F118*'Індекс інфляції'!$C$15</f>
        <v>891.12522878750553</v>
      </c>
      <c r="H118" s="82">
        <v>44531</v>
      </c>
      <c r="I118" s="80">
        <v>46356</v>
      </c>
      <c r="J118" s="72" t="e">
        <f>IF(#REF!&gt;90,"Діючий",IF(#REF!&lt;0,"Просрочений","Закінчується"))</f>
        <v>#REF!</v>
      </c>
      <c r="K118" s="92"/>
      <c r="L118" s="92"/>
      <c r="M118" s="92"/>
      <c r="N118" s="92"/>
      <c r="O118" s="92"/>
      <c r="P118" s="92"/>
      <c r="Q118" s="92"/>
      <c r="R118" s="92"/>
    </row>
    <row r="119" spans="1:18" ht="121.5" hidden="1" customHeight="1" x14ac:dyDescent="0.25">
      <c r="A119" s="53"/>
      <c r="B119" s="53"/>
      <c r="C119" s="111" t="s">
        <v>682</v>
      </c>
      <c r="D119" s="53" t="s">
        <v>95</v>
      </c>
      <c r="E119" s="47" t="e">
        <f>#REF!*1*1.019*1.017*1.014*1.008*1.042</f>
        <v>#REF!</v>
      </c>
      <c r="F119" s="47">
        <v>863.15801984536824</v>
      </c>
      <c r="G119" s="47">
        <f>F119*'Індекс інфляції'!$C$15</f>
        <v>863.94869324727381</v>
      </c>
      <c r="H119" s="77"/>
      <c r="I119" s="68"/>
      <c r="J119" s="69" t="s">
        <v>32</v>
      </c>
      <c r="K119" s="92"/>
      <c r="L119" s="92"/>
      <c r="M119" s="92"/>
      <c r="N119" s="92"/>
      <c r="O119" s="92"/>
      <c r="P119" s="92"/>
      <c r="Q119" s="92"/>
      <c r="R119" s="92"/>
    </row>
    <row r="120" spans="1:18" ht="121.5" hidden="1" customHeight="1" x14ac:dyDescent="0.25">
      <c r="A120" s="53"/>
      <c r="B120" s="53"/>
      <c r="C120" s="111" t="s">
        <v>684</v>
      </c>
      <c r="D120" s="53" t="s">
        <v>65</v>
      </c>
      <c r="E120" s="59" t="e">
        <f>#REF!*1.016*1.002*0.999*1.02*1.012*1.009*1.01*1.098*1.042</f>
        <v>#REF!</v>
      </c>
      <c r="F120" s="59">
        <v>388.2606521816225</v>
      </c>
      <c r="G120" s="59">
        <f>F120*'Індекс інфляції'!$C$15</f>
        <v>388.61630823025831</v>
      </c>
      <c r="H120" s="77">
        <v>44322</v>
      </c>
      <c r="I120" s="68">
        <v>45388</v>
      </c>
      <c r="J120" s="69" t="s">
        <v>32</v>
      </c>
      <c r="K120" s="93"/>
      <c r="L120" s="93"/>
      <c r="M120" s="93"/>
      <c r="N120" s="93"/>
      <c r="O120" s="93"/>
      <c r="P120" s="93"/>
      <c r="Q120" s="93"/>
      <c r="R120" s="93"/>
    </row>
    <row r="121" spans="1:18" ht="121.5" customHeight="1" x14ac:dyDescent="0.25">
      <c r="A121" s="57">
        <v>58</v>
      </c>
      <c r="B121" s="57" t="s">
        <v>146</v>
      </c>
      <c r="C121" s="109" t="s">
        <v>675</v>
      </c>
      <c r="D121" s="57" t="s">
        <v>97</v>
      </c>
      <c r="E121" s="47" t="e">
        <f>#REF!*1*1.019*1.017*1.014*1.008*1.042</f>
        <v>#REF!</v>
      </c>
      <c r="F121" s="47">
        <v>4828.095641771245</v>
      </c>
      <c r="G121" s="47">
        <f>F121*'Індекс інфляції'!$C$15</f>
        <v>4832.5182929174262</v>
      </c>
      <c r="H121" s="82">
        <v>44539</v>
      </c>
      <c r="I121" s="80">
        <v>46364</v>
      </c>
      <c r="J121" s="72" t="e">
        <f>IF(#REF!&gt;90,"Діючий",IF(#REF!&lt;0,"Просрочений","Закінчується"))</f>
        <v>#REF!</v>
      </c>
      <c r="K121" s="92"/>
      <c r="L121" s="92"/>
      <c r="M121" s="92"/>
      <c r="N121" s="92"/>
      <c r="O121" s="92"/>
      <c r="P121" s="92"/>
      <c r="Q121" s="92"/>
      <c r="R121" s="92"/>
    </row>
    <row r="122" spans="1:18" ht="121.5" customHeight="1" x14ac:dyDescent="0.25">
      <c r="A122" s="50">
        <v>59</v>
      </c>
      <c r="B122" s="50"/>
      <c r="C122" s="120" t="s">
        <v>486</v>
      </c>
      <c r="D122" s="50" t="s">
        <v>340</v>
      </c>
      <c r="E122" s="51"/>
      <c r="F122" s="51"/>
      <c r="G122" s="51"/>
      <c r="H122" s="110">
        <v>43166</v>
      </c>
      <c r="I122" s="65">
        <v>44234</v>
      </c>
      <c r="J122" s="66" t="s">
        <v>597</v>
      </c>
      <c r="K122" s="93"/>
      <c r="L122" s="93"/>
      <c r="M122" s="93"/>
      <c r="N122" s="93"/>
      <c r="O122" s="93"/>
      <c r="P122" s="93"/>
      <c r="Q122" s="93"/>
      <c r="R122" s="93"/>
    </row>
    <row r="123" spans="1:18" ht="144.75" customHeight="1" x14ac:dyDescent="0.25">
      <c r="A123" s="57">
        <v>60</v>
      </c>
      <c r="B123" s="57" t="s">
        <v>146</v>
      </c>
      <c r="C123" s="109" t="s">
        <v>488</v>
      </c>
      <c r="D123" s="57" t="s">
        <v>99</v>
      </c>
      <c r="E123" s="47" t="e">
        <f>#REF!*1*1.019*1.017*1.014*1.008*1.042</f>
        <v>#REF!</v>
      </c>
      <c r="F123" s="47">
        <v>136.90619505603226</v>
      </c>
      <c r="G123" s="47">
        <f>F123*'Індекс інфляції'!$C$15</f>
        <v>137.03160440692528</v>
      </c>
      <c r="H123" s="82">
        <v>44531</v>
      </c>
      <c r="I123" s="80">
        <v>46356</v>
      </c>
      <c r="J123" s="72" t="e">
        <f>IF(#REF!&gt;90,"Діючий",IF(#REF!&lt;0,"Просрочений","Закінчується"))</f>
        <v>#REF!</v>
      </c>
      <c r="K123" s="93"/>
      <c r="L123" s="93"/>
      <c r="M123" s="93"/>
      <c r="N123" s="93"/>
      <c r="O123" s="93"/>
      <c r="P123" s="93"/>
      <c r="Q123" s="93"/>
      <c r="R123" s="93"/>
    </row>
    <row r="124" spans="1:18" ht="180" hidden="1" customHeight="1" x14ac:dyDescent="0.25">
      <c r="A124" s="53"/>
      <c r="B124" s="53"/>
      <c r="C124" s="111" t="s">
        <v>487</v>
      </c>
      <c r="D124" s="53" t="s">
        <v>94</v>
      </c>
      <c r="E124" s="55">
        <v>3518.72</v>
      </c>
      <c r="F124" s="55">
        <v>3518.72</v>
      </c>
      <c r="G124" s="55">
        <f>F124*'Індекс інфляції'!$C$15</f>
        <v>3521.94323172442</v>
      </c>
      <c r="H124" s="77">
        <v>43801</v>
      </c>
      <c r="I124" s="81">
        <v>44774</v>
      </c>
      <c r="J124" s="69" t="s">
        <v>32</v>
      </c>
      <c r="K124" s="93"/>
      <c r="L124" s="93"/>
      <c r="M124" s="93"/>
      <c r="N124" s="93"/>
      <c r="O124" s="93"/>
      <c r="P124" s="93"/>
      <c r="Q124" s="93"/>
      <c r="R124" s="93"/>
    </row>
    <row r="125" spans="1:18" s="119" customFormat="1" ht="121.5" hidden="1" customHeight="1" x14ac:dyDescent="0.25">
      <c r="A125" s="53"/>
      <c r="B125" s="53"/>
      <c r="C125" s="111" t="s">
        <v>681</v>
      </c>
      <c r="D125" s="53" t="s">
        <v>98</v>
      </c>
      <c r="E125" s="47" t="e">
        <f>#REF!*1*1.019*1.017*1.014*1.008*1.042</f>
        <v>#REF!</v>
      </c>
      <c r="F125" s="47">
        <v>136.90619505603226</v>
      </c>
      <c r="G125" s="47">
        <f>F125*'Індекс інфляції'!$C$15</f>
        <v>137.03160440692528</v>
      </c>
      <c r="H125" s="77"/>
      <c r="I125" s="81"/>
      <c r="J125" s="69" t="s">
        <v>32</v>
      </c>
      <c r="K125" s="118"/>
      <c r="L125" s="118"/>
      <c r="M125" s="118"/>
      <c r="N125" s="118"/>
      <c r="O125" s="118"/>
      <c r="P125" s="118"/>
      <c r="Q125" s="118"/>
      <c r="R125" s="118"/>
    </row>
    <row r="126" spans="1:18" ht="146.25" customHeight="1" x14ac:dyDescent="0.25">
      <c r="A126" s="76">
        <v>61</v>
      </c>
      <c r="B126" s="76" t="s">
        <v>146</v>
      </c>
      <c r="C126" s="225" t="s">
        <v>927</v>
      </c>
      <c r="D126" s="76" t="s">
        <v>101</v>
      </c>
      <c r="E126" s="47" t="e">
        <f>#REF!*1*1.019*1.017*1.014*1.008*1.042</f>
        <v>#REF!</v>
      </c>
      <c r="F126" s="47">
        <v>675.43516785145482</v>
      </c>
      <c r="G126" s="47">
        <f>F126*'Індекс інфляції'!$C$15</f>
        <v>676.05388262864881</v>
      </c>
      <c r="H126" s="127">
        <v>44540</v>
      </c>
      <c r="I126" s="226">
        <v>46365</v>
      </c>
      <c r="J126" s="129" t="s">
        <v>150</v>
      </c>
      <c r="K126" s="93"/>
      <c r="L126" s="93"/>
      <c r="M126" s="93"/>
      <c r="N126" s="93"/>
      <c r="O126" s="93"/>
      <c r="P126" s="93"/>
      <c r="Q126" s="93"/>
      <c r="R126" s="93"/>
    </row>
    <row r="127" spans="1:18" ht="121.5" customHeight="1" x14ac:dyDescent="0.25">
      <c r="A127" s="57">
        <v>62</v>
      </c>
      <c r="B127" s="57" t="s">
        <v>146</v>
      </c>
      <c r="C127" s="109" t="s">
        <v>674</v>
      </c>
      <c r="D127" s="57" t="s">
        <v>96</v>
      </c>
      <c r="E127" s="47" t="e">
        <f>#REF!*1*1.019*1.017*1.014*1.008*1.042</f>
        <v>#REF!</v>
      </c>
      <c r="F127" s="47">
        <v>2321.1140767408474</v>
      </c>
      <c r="G127" s="47">
        <f>F127*'Індекс інфляції'!$C$15</f>
        <v>2323.2402727803587</v>
      </c>
      <c r="H127" s="82">
        <v>44539</v>
      </c>
      <c r="I127" s="80">
        <v>46364</v>
      </c>
      <c r="J127" s="72" t="e">
        <f>IF(#REF!&gt;90,"Діючий",IF(#REF!&lt;0,"Просрочений","Закінчується"))</f>
        <v>#REF!</v>
      </c>
      <c r="K127" s="93"/>
      <c r="L127" s="93"/>
      <c r="M127" s="93"/>
      <c r="N127" s="93"/>
      <c r="O127" s="93"/>
      <c r="P127" s="93"/>
      <c r="Q127" s="93"/>
      <c r="R127" s="93"/>
    </row>
    <row r="128" spans="1:18" ht="101.25" customHeight="1" x14ac:dyDescent="0.25">
      <c r="A128" s="57">
        <v>63</v>
      </c>
      <c r="B128" s="57" t="s">
        <v>146</v>
      </c>
      <c r="C128" s="109" t="s">
        <v>673</v>
      </c>
      <c r="D128" s="57" t="s">
        <v>92</v>
      </c>
      <c r="E128" s="59" t="e">
        <f>#REF!*1.008*1.042</f>
        <v>#REF!</v>
      </c>
      <c r="F128" s="59">
        <v>2840.7072355200003</v>
      </c>
      <c r="G128" s="59">
        <f>F128*'Індекс інфляції'!$C$15</f>
        <v>2843.3093913270318</v>
      </c>
      <c r="H128" s="82">
        <v>44504</v>
      </c>
      <c r="I128" s="71">
        <v>45568</v>
      </c>
      <c r="J128" s="72" t="e">
        <f>IF(#REF!&gt;90,"Діючий",IF(#REF!&lt;0,"Просрочений","Закінчується"))</f>
        <v>#REF!</v>
      </c>
      <c r="K128" s="93"/>
      <c r="L128" s="93"/>
      <c r="M128" s="93"/>
      <c r="N128" s="93"/>
      <c r="O128" s="93"/>
      <c r="P128" s="93"/>
      <c r="Q128" s="93"/>
      <c r="R128" s="93"/>
    </row>
    <row r="129" spans="1:18" ht="101.25" hidden="1" customHeight="1" x14ac:dyDescent="0.25">
      <c r="A129" s="53"/>
      <c r="B129" s="53"/>
      <c r="C129" s="111" t="s">
        <v>527</v>
      </c>
      <c r="D129" s="53" t="s">
        <v>966</v>
      </c>
      <c r="E129" s="51"/>
      <c r="F129" s="51"/>
      <c r="G129" s="51"/>
      <c r="H129" s="77">
        <v>43537</v>
      </c>
      <c r="I129" s="79">
        <v>44605</v>
      </c>
      <c r="J129" s="78" t="s">
        <v>32</v>
      </c>
      <c r="K129" s="93"/>
      <c r="L129" s="93"/>
      <c r="M129" s="93"/>
      <c r="N129" s="93"/>
      <c r="O129" s="93"/>
      <c r="P129" s="93"/>
      <c r="Q129" s="93"/>
      <c r="R129" s="93"/>
    </row>
    <row r="130" spans="1:18" ht="101.25" hidden="1" customHeight="1" x14ac:dyDescent="0.25">
      <c r="A130" s="53"/>
      <c r="B130" s="53"/>
      <c r="C130" s="111" t="s">
        <v>490</v>
      </c>
      <c r="D130" s="53" t="s">
        <v>104</v>
      </c>
      <c r="E130" s="51" t="e">
        <f>#REF!*1.016*1.002*0.999*1.02*1.012*1.009*1.01*1.098*1.042</f>
        <v>#REF!</v>
      </c>
      <c r="F130" s="51">
        <v>10112.770120615842</v>
      </c>
      <c r="G130" s="51">
        <f>F130*'Індекс інфляції'!$C$15</f>
        <v>10122.033660049085</v>
      </c>
      <c r="H130" s="77">
        <v>43617</v>
      </c>
      <c r="I130" s="77">
        <v>44347</v>
      </c>
      <c r="J130" s="69" t="s">
        <v>32</v>
      </c>
      <c r="K130" s="93"/>
      <c r="L130" s="93"/>
      <c r="M130" s="93"/>
      <c r="N130" s="93"/>
      <c r="O130" s="93"/>
      <c r="P130" s="93"/>
      <c r="Q130" s="93"/>
      <c r="R130" s="93"/>
    </row>
    <row r="131" spans="1:18" ht="160.5" hidden="1" customHeight="1" x14ac:dyDescent="0.25">
      <c r="A131" s="53"/>
      <c r="B131" s="53" t="s">
        <v>146</v>
      </c>
      <c r="C131" s="111" t="s">
        <v>434</v>
      </c>
      <c r="D131" s="53" t="s">
        <v>133</v>
      </c>
      <c r="E131" s="59" t="e">
        <f>#REF!*1*1.019*1.017*1.014*1.008*1.042</f>
        <v>#REF!</v>
      </c>
      <c r="F131" s="59">
        <v>13083.261064653261</v>
      </c>
      <c r="G131" s="59">
        <f>F131*'Індекс інфляції'!$C$15</f>
        <v>13095.245644876315</v>
      </c>
      <c r="H131" s="77">
        <v>43322</v>
      </c>
      <c r="I131" s="68">
        <v>45138</v>
      </c>
      <c r="J131" s="69" t="s">
        <v>32</v>
      </c>
      <c r="K131" s="92"/>
      <c r="L131" s="92"/>
      <c r="M131" s="92"/>
      <c r="N131" s="92"/>
      <c r="O131" s="92"/>
      <c r="P131" s="92"/>
      <c r="Q131" s="92"/>
      <c r="R131" s="92"/>
    </row>
    <row r="132" spans="1:18" ht="179.25" hidden="1" customHeight="1" x14ac:dyDescent="0.25">
      <c r="A132" s="53"/>
      <c r="B132" s="53"/>
      <c r="C132" s="111" t="s">
        <v>489</v>
      </c>
      <c r="D132" s="75" t="s">
        <v>76</v>
      </c>
      <c r="E132" s="59">
        <v>3847.09</v>
      </c>
      <c r="F132" s="59">
        <v>3847.09</v>
      </c>
      <c r="G132" s="59">
        <f>F132*'Індекс інфляції'!$C$15</f>
        <v>3850.6140265024496</v>
      </c>
      <c r="H132" s="77">
        <v>43840</v>
      </c>
      <c r="I132" s="79">
        <v>44904</v>
      </c>
      <c r="J132" s="78" t="s">
        <v>32</v>
      </c>
      <c r="K132" s="93"/>
      <c r="L132" s="93"/>
      <c r="M132" s="93"/>
      <c r="N132" s="93"/>
      <c r="O132" s="93"/>
      <c r="P132" s="93"/>
      <c r="Q132" s="93"/>
      <c r="R132" s="93"/>
    </row>
    <row r="133" spans="1:18" ht="166.5" hidden="1" customHeight="1" x14ac:dyDescent="0.25">
      <c r="A133" s="53"/>
      <c r="B133" s="53" t="s">
        <v>146</v>
      </c>
      <c r="C133" s="111" t="s">
        <v>558</v>
      </c>
      <c r="D133" s="53" t="s">
        <v>111</v>
      </c>
      <c r="E133" s="47" t="e">
        <f>#REF!*1.019*1.017*1.014*1.008*1.042</f>
        <v>#REF!</v>
      </c>
      <c r="F133" s="47">
        <v>3875.3901096936452</v>
      </c>
      <c r="G133" s="47">
        <f>F133*'Індекс інфляції'!$C$15</f>
        <v>3878.9400597738077</v>
      </c>
      <c r="H133" s="77"/>
      <c r="I133" s="68"/>
      <c r="J133" s="69" t="s">
        <v>32</v>
      </c>
      <c r="K133" s="93"/>
      <c r="L133" s="93"/>
      <c r="M133" s="93"/>
      <c r="N133" s="93"/>
      <c r="O133" s="93"/>
      <c r="P133" s="93"/>
      <c r="Q133" s="93"/>
      <c r="R133" s="93"/>
    </row>
    <row r="134" spans="1:18" ht="183.75" hidden="1" customHeight="1" x14ac:dyDescent="0.25">
      <c r="A134" s="53"/>
      <c r="B134" s="53" t="s">
        <v>146</v>
      </c>
      <c r="C134" s="111" t="s">
        <v>619</v>
      </c>
      <c r="D134" s="53" t="s">
        <v>139</v>
      </c>
      <c r="E134" s="47" t="e">
        <f>#REF!*1.014*1.008*1.042</f>
        <v>#REF!</v>
      </c>
      <c r="F134" s="47">
        <v>3007.0146228595204</v>
      </c>
      <c r="G134" s="47">
        <f>F134*'Індекс інфляції'!$C$15</f>
        <v>3009.7691202131591</v>
      </c>
      <c r="H134" s="77"/>
      <c r="I134" s="68"/>
      <c r="J134" s="69" t="s">
        <v>32</v>
      </c>
      <c r="K134" s="93"/>
      <c r="L134" s="93"/>
      <c r="M134" s="93"/>
      <c r="N134" s="93"/>
      <c r="O134" s="93"/>
      <c r="P134" s="93"/>
      <c r="Q134" s="93"/>
      <c r="R134" s="93"/>
    </row>
    <row r="135" spans="1:18" ht="188.25" hidden="1" customHeight="1" x14ac:dyDescent="0.25">
      <c r="A135" s="53"/>
      <c r="B135" s="53" t="s">
        <v>146</v>
      </c>
      <c r="C135" s="111" t="s">
        <v>558</v>
      </c>
      <c r="D135" s="53" t="s">
        <v>114</v>
      </c>
      <c r="E135" s="59" t="e">
        <f>#REF!*1.014*1.008*1.042</f>
        <v>#REF!</v>
      </c>
      <c r="F135" s="59">
        <v>7266.5767559024653</v>
      </c>
      <c r="G135" s="59">
        <f>F135*'Індекс інфляції'!$C$15</f>
        <v>7273.233114103049</v>
      </c>
      <c r="H135" s="77"/>
      <c r="I135" s="68"/>
      <c r="J135" s="69" t="s">
        <v>32</v>
      </c>
      <c r="K135" s="93"/>
      <c r="L135" s="93"/>
      <c r="M135" s="93"/>
      <c r="N135" s="93"/>
      <c r="O135" s="93"/>
      <c r="P135" s="93"/>
      <c r="Q135" s="93"/>
      <c r="R135" s="93"/>
    </row>
    <row r="136" spans="1:18" ht="166.5" hidden="1" customHeight="1" x14ac:dyDescent="0.25">
      <c r="A136" s="53"/>
      <c r="B136" s="53" t="s">
        <v>146</v>
      </c>
      <c r="C136" s="111" t="s">
        <v>559</v>
      </c>
      <c r="D136" s="53" t="s">
        <v>436</v>
      </c>
      <c r="E136" s="47" t="e">
        <f>#REF!*1.019*1.017*1.014*1.008*1.042</f>
        <v>#REF!</v>
      </c>
      <c r="F136" s="47">
        <v>20193.818292429609</v>
      </c>
      <c r="G136" s="47">
        <f>F136*'Індекс інфляції'!$C$15</f>
        <v>20212.31631323187</v>
      </c>
      <c r="H136" s="77"/>
      <c r="I136" s="68"/>
      <c r="J136" s="69" t="s">
        <v>32</v>
      </c>
      <c r="K136" s="93"/>
      <c r="L136" s="93"/>
      <c r="M136" s="93"/>
      <c r="N136" s="93"/>
      <c r="O136" s="93"/>
      <c r="P136" s="93"/>
      <c r="Q136" s="93"/>
      <c r="R136" s="93"/>
    </row>
    <row r="137" spans="1:18" ht="183.75" hidden="1" customHeight="1" x14ac:dyDescent="0.25">
      <c r="A137" s="53"/>
      <c r="B137" s="53" t="s">
        <v>146</v>
      </c>
      <c r="C137" s="111" t="s">
        <v>435</v>
      </c>
      <c r="D137" s="53" t="s">
        <v>115</v>
      </c>
      <c r="E137" s="51" t="e">
        <f>#REF!*1.019*1.017*1.014*1.008*1.042</f>
        <v>#REF!</v>
      </c>
      <c r="F137" s="51">
        <v>2230.1924254176383</v>
      </c>
      <c r="G137" s="51">
        <f>F137*'Індекс інфляції'!$C$15</f>
        <v>2232.2353350487451</v>
      </c>
      <c r="H137" s="77">
        <v>43360</v>
      </c>
      <c r="I137" s="68">
        <v>44425</v>
      </c>
      <c r="J137" s="69" t="s">
        <v>32</v>
      </c>
      <c r="K137" s="92"/>
      <c r="L137" s="92"/>
      <c r="M137" s="92"/>
      <c r="N137" s="92"/>
      <c r="O137" s="92"/>
      <c r="P137" s="92"/>
      <c r="Q137" s="92"/>
      <c r="R137" s="92"/>
    </row>
    <row r="138" spans="1:18" ht="163.5" hidden="1" customHeight="1" x14ac:dyDescent="0.25">
      <c r="A138" s="53"/>
      <c r="B138" s="53" t="s">
        <v>146</v>
      </c>
      <c r="C138" s="111" t="s">
        <v>558</v>
      </c>
      <c r="D138" s="53" t="s">
        <v>109</v>
      </c>
      <c r="E138" s="47" t="e">
        <f>#REF!*1.019*1.017*1.014*1.008*1.042</f>
        <v>#REF!</v>
      </c>
      <c r="F138" s="47">
        <v>5300.1692614199101</v>
      </c>
      <c r="G138" s="47">
        <f>F138*'Індекс інфляції'!$C$15</f>
        <v>5305.0243432986063</v>
      </c>
      <c r="H138" s="77"/>
      <c r="I138" s="68"/>
      <c r="J138" s="69" t="s">
        <v>32</v>
      </c>
      <c r="K138" s="93"/>
      <c r="L138" s="93"/>
      <c r="M138" s="93"/>
      <c r="N138" s="93"/>
      <c r="O138" s="93"/>
      <c r="P138" s="93"/>
      <c r="Q138" s="93"/>
      <c r="R138" s="93"/>
    </row>
    <row r="139" spans="1:18" ht="162" hidden="1" customHeight="1" x14ac:dyDescent="0.25">
      <c r="A139" s="53"/>
      <c r="B139" s="53"/>
      <c r="C139" s="111" t="s">
        <v>507</v>
      </c>
      <c r="D139" s="53" t="s">
        <v>334</v>
      </c>
      <c r="E139" s="51" t="e">
        <f>#REF!*1*0.993*1*1.019*1.017*1.014*1.008*1.042</f>
        <v>#REF!</v>
      </c>
      <c r="F139" s="51">
        <v>187.00392008113323</v>
      </c>
      <c r="G139" s="51">
        <f>F139*'Індекс інфляції'!$C$15</f>
        <v>187.17522014700845</v>
      </c>
      <c r="H139" s="77">
        <v>43269</v>
      </c>
      <c r="I139" s="81">
        <v>44363</v>
      </c>
      <c r="J139" s="69" t="s">
        <v>32</v>
      </c>
      <c r="K139" s="92"/>
      <c r="L139" s="92"/>
      <c r="M139" s="92"/>
      <c r="N139" s="92"/>
      <c r="O139" s="92"/>
      <c r="P139" s="92"/>
      <c r="Q139" s="92"/>
      <c r="R139" s="92"/>
    </row>
    <row r="140" spans="1:18" ht="161.25" hidden="1" customHeight="1" x14ac:dyDescent="0.25">
      <c r="A140" s="53"/>
      <c r="B140" s="53" t="s">
        <v>146</v>
      </c>
      <c r="C140" s="111" t="s">
        <v>670</v>
      </c>
      <c r="D140" s="53" t="s">
        <v>596</v>
      </c>
      <c r="E140" s="59" t="e">
        <f>#REF!*1.009*1.01*1.007</f>
        <v>#REF!</v>
      </c>
      <c r="F140" s="59">
        <v>1329.0006497951999</v>
      </c>
      <c r="G140" s="59">
        <f>F140*'Індекс інфляції'!$C$15</f>
        <v>1330.2180461939458</v>
      </c>
      <c r="H140" s="77"/>
      <c r="I140" s="68"/>
      <c r="J140" s="69" t="s">
        <v>32</v>
      </c>
      <c r="K140" s="93"/>
      <c r="L140" s="93"/>
      <c r="M140" s="93"/>
      <c r="N140" s="93"/>
      <c r="O140" s="93"/>
      <c r="P140" s="93"/>
      <c r="Q140" s="93"/>
      <c r="R140" s="93"/>
    </row>
    <row r="141" spans="1:18" ht="51" customHeight="1" x14ac:dyDescent="0.25">
      <c r="A141" s="57">
        <v>64</v>
      </c>
      <c r="B141" s="57" t="s">
        <v>146</v>
      </c>
      <c r="C141" s="108" t="s">
        <v>579</v>
      </c>
      <c r="D141" s="57" t="s">
        <v>124</v>
      </c>
      <c r="E141" s="59" t="e">
        <f>#REF!*1.013*1.016*1.002*0.999*1.02*1.012*1.009*1.01*1.098*1.042</f>
        <v>#REF!</v>
      </c>
      <c r="F141" s="59">
        <v>1133.891458015569</v>
      </c>
      <c r="G141" s="59">
        <f>F141*'Індекс інфляції'!$C$15</f>
        <v>1134.9301297256013</v>
      </c>
      <c r="H141" s="82">
        <v>43951</v>
      </c>
      <c r="I141" s="71" t="s">
        <v>977</v>
      </c>
      <c r="J141" s="72" t="s">
        <v>150</v>
      </c>
      <c r="K141" s="92"/>
      <c r="L141" s="92"/>
      <c r="M141" s="92"/>
      <c r="N141" s="92"/>
      <c r="O141" s="92"/>
      <c r="P141" s="92"/>
      <c r="Q141" s="92"/>
      <c r="R141" s="92"/>
    </row>
    <row r="142" spans="1:18" ht="173.25" customHeight="1" x14ac:dyDescent="0.25">
      <c r="A142" s="57">
        <v>65</v>
      </c>
      <c r="B142" s="57" t="s">
        <v>146</v>
      </c>
      <c r="C142" s="108" t="s">
        <v>784</v>
      </c>
      <c r="D142" s="57" t="s">
        <v>1009</v>
      </c>
      <c r="E142" s="59"/>
      <c r="F142" s="59"/>
      <c r="G142" s="59"/>
      <c r="H142" s="82">
        <v>44593</v>
      </c>
      <c r="I142" s="71">
        <v>46418</v>
      </c>
      <c r="J142" s="72" t="s">
        <v>150</v>
      </c>
      <c r="K142" s="92"/>
      <c r="L142" s="92"/>
      <c r="M142" s="92"/>
      <c r="N142" s="92"/>
      <c r="O142" s="92"/>
      <c r="P142" s="92"/>
      <c r="Q142" s="92"/>
      <c r="R142" s="92"/>
    </row>
    <row r="143" spans="1:18" ht="198.75" customHeight="1" x14ac:dyDescent="0.25">
      <c r="A143" s="57">
        <v>66</v>
      </c>
      <c r="B143" s="57" t="s">
        <v>146</v>
      </c>
      <c r="C143" s="109" t="s">
        <v>614</v>
      </c>
      <c r="D143" s="57" t="s">
        <v>931</v>
      </c>
      <c r="E143" s="59" t="e">
        <f>#REF!*1.016*1.002*0.999*1.02*1.012*1.009*1.01*1.098*1.042</f>
        <v>#REF!</v>
      </c>
      <c r="F143" s="59">
        <v>484.32211492819789</v>
      </c>
      <c r="G143" s="59">
        <f>F143*'Індекс інфляції'!$C$15</f>
        <v>484.76576557549998</v>
      </c>
      <c r="H143" s="82">
        <v>44090</v>
      </c>
      <c r="I143" s="71" t="s">
        <v>960</v>
      </c>
      <c r="J143" s="72" t="s">
        <v>150</v>
      </c>
      <c r="K143" s="92"/>
      <c r="L143" s="92"/>
      <c r="M143" s="92"/>
      <c r="N143" s="92"/>
      <c r="O143" s="92"/>
      <c r="P143" s="92"/>
      <c r="Q143" s="92"/>
      <c r="R143" s="92"/>
    </row>
    <row r="144" spans="1:18" ht="162.75" hidden="1" customHeight="1" x14ac:dyDescent="0.25">
      <c r="A144" s="53" t="e">
        <f>+A144:T139A139:#REF!</f>
        <v>#NAME?</v>
      </c>
      <c r="B144" s="53"/>
      <c r="C144" s="111" t="s">
        <v>411</v>
      </c>
      <c r="D144" s="53" t="s">
        <v>107</v>
      </c>
      <c r="E144" s="51" t="e">
        <f>#REF!*1*1*0.993*1*1.019*1.017*1.014*1.008*1.042</f>
        <v>#REF!</v>
      </c>
      <c r="F144" s="51">
        <v>7026.6341562453017</v>
      </c>
      <c r="G144" s="51">
        <f>F144*'Індекс інфляції'!$C$15</f>
        <v>7033.0707212826746</v>
      </c>
      <c r="H144" s="77">
        <v>43242</v>
      </c>
      <c r="I144" s="68">
        <v>44308</v>
      </c>
      <c r="J144" s="69" t="s">
        <v>32</v>
      </c>
      <c r="K144" s="93"/>
      <c r="L144" s="93"/>
      <c r="M144" s="93"/>
      <c r="N144" s="93"/>
      <c r="O144" s="93"/>
      <c r="P144" s="93"/>
      <c r="Q144" s="93"/>
      <c r="R144" s="93"/>
    </row>
    <row r="145" spans="1:18" ht="192" hidden="1" customHeight="1" x14ac:dyDescent="0.25">
      <c r="A145" s="53"/>
      <c r="B145" s="53" t="s">
        <v>146</v>
      </c>
      <c r="C145" s="111" t="s">
        <v>639</v>
      </c>
      <c r="D145" s="53" t="s">
        <v>640</v>
      </c>
      <c r="E145" s="47"/>
      <c r="F145" s="47"/>
      <c r="G145" s="47"/>
      <c r="H145" s="77">
        <v>44489</v>
      </c>
      <c r="I145" s="68">
        <v>45554</v>
      </c>
      <c r="J145" s="69" t="s">
        <v>32</v>
      </c>
      <c r="K145" s="97"/>
      <c r="L145" s="97"/>
      <c r="M145" s="97"/>
      <c r="N145" s="97"/>
      <c r="O145" s="97"/>
      <c r="P145" s="97"/>
      <c r="Q145" s="97"/>
      <c r="R145" s="97"/>
    </row>
    <row r="146" spans="1:18" ht="182.25" customHeight="1" x14ac:dyDescent="0.25">
      <c r="A146" s="57">
        <v>67</v>
      </c>
      <c r="B146" s="57" t="s">
        <v>146</v>
      </c>
      <c r="C146" s="109" t="s">
        <v>528</v>
      </c>
      <c r="D146" s="57" t="s">
        <v>931</v>
      </c>
      <c r="E146" s="47" t="e">
        <f>#REF!*1.013*1.016*1.002*0.999*1.02*1.012*1.009*1.01*1.098*1.042</f>
        <v>#REF!</v>
      </c>
      <c r="F146" s="47">
        <v>641.86582701149769</v>
      </c>
      <c r="G146" s="47">
        <f>F146*'Індекс інфляції'!$C$15</f>
        <v>642.45379146915411</v>
      </c>
      <c r="H146" s="82">
        <v>44301</v>
      </c>
      <c r="I146" s="71" t="s">
        <v>978</v>
      </c>
      <c r="J146" s="72" t="s">
        <v>150</v>
      </c>
      <c r="K146" s="92"/>
      <c r="L146" s="92"/>
      <c r="M146" s="92"/>
      <c r="N146" s="92"/>
      <c r="O146" s="92"/>
      <c r="P146" s="92"/>
      <c r="Q146" s="92"/>
      <c r="R146" s="92"/>
    </row>
    <row r="147" spans="1:18" ht="204.75" hidden="1" customHeight="1" x14ac:dyDescent="0.25">
      <c r="A147" s="53"/>
      <c r="B147" s="53"/>
      <c r="C147" s="116"/>
      <c r="D147" s="53" t="s">
        <v>83</v>
      </c>
      <c r="E147" s="62" t="e">
        <f>#REF!*1.009*1.01*1.098*1.042</f>
        <v>#REF!</v>
      </c>
      <c r="F147" s="62">
        <v>395.02629070027206</v>
      </c>
      <c r="G147" s="59">
        <f>F147*'Індекс інфляції'!$C$15</f>
        <v>395.38814423569551</v>
      </c>
      <c r="H147" s="77"/>
      <c r="I147" s="68"/>
      <c r="J147" s="69" t="s">
        <v>32</v>
      </c>
      <c r="K147" s="99"/>
      <c r="L147" s="99"/>
      <c r="M147" s="99"/>
      <c r="N147" s="99"/>
      <c r="O147" s="99"/>
      <c r="P147" s="99"/>
      <c r="Q147" s="99"/>
      <c r="R147" s="99"/>
    </row>
    <row r="148" spans="1:18" ht="178.5" hidden="1" customHeight="1" x14ac:dyDescent="0.25">
      <c r="A148" s="53"/>
      <c r="B148" s="53"/>
      <c r="C148" s="111" t="s">
        <v>553</v>
      </c>
      <c r="D148" s="53" t="s">
        <v>138</v>
      </c>
      <c r="E148" s="59" t="e">
        <f>#REF!*1.011*1.008*1*1*0.993*1*1.019*1.017*1.014*1.008*1.042</f>
        <v>#REF!</v>
      </c>
      <c r="F148" s="59">
        <v>1344.2540839013247</v>
      </c>
      <c r="G148" s="59">
        <f>F148*'Індекс інфляції'!$C$15</f>
        <v>1345.4854528107328</v>
      </c>
      <c r="H148" s="77"/>
      <c r="I148" s="81"/>
      <c r="J148" s="69" t="s">
        <v>32</v>
      </c>
      <c r="K148" s="93"/>
      <c r="L148" s="93"/>
      <c r="M148" s="93"/>
      <c r="N148" s="93"/>
      <c r="O148" s="93"/>
      <c r="P148" s="93"/>
      <c r="Q148" s="93"/>
      <c r="R148" s="93"/>
    </row>
    <row r="149" spans="1:18" ht="101.25" customHeight="1" x14ac:dyDescent="0.25">
      <c r="A149" s="57">
        <v>68</v>
      </c>
      <c r="B149" s="57" t="s">
        <v>146</v>
      </c>
      <c r="C149" s="109" t="s">
        <v>604</v>
      </c>
      <c r="D149" s="57" t="s">
        <v>128</v>
      </c>
      <c r="E149" s="59" t="e">
        <f>#REF!*1.005*1.009*1.01*1.007</f>
        <v>#REF!</v>
      </c>
      <c r="F149" s="59">
        <v>772.87662116864681</v>
      </c>
      <c r="G149" s="59">
        <f>F149*'Індекс інфляції'!$C$15</f>
        <v>773.58459464889347</v>
      </c>
      <c r="H149" s="82">
        <v>44440</v>
      </c>
      <c r="I149" s="85">
        <v>46266</v>
      </c>
      <c r="J149" s="72" t="e">
        <f>IF(#REF!&gt;90,"Діючий",IF(#REF!&lt;0,"Просрочений","Закінчується"))</f>
        <v>#REF!</v>
      </c>
      <c r="K149" s="95"/>
      <c r="L149" s="95"/>
      <c r="M149" s="95"/>
      <c r="N149" s="95"/>
      <c r="O149" s="95"/>
      <c r="P149" s="95"/>
      <c r="Q149" s="95"/>
      <c r="R149" s="95"/>
    </row>
    <row r="150" spans="1:18" ht="81" hidden="1" customHeight="1" x14ac:dyDescent="0.25">
      <c r="A150" s="53"/>
      <c r="B150" s="53"/>
      <c r="C150" s="111" t="s">
        <v>530</v>
      </c>
      <c r="D150" s="53" t="s">
        <v>67</v>
      </c>
      <c r="E150" s="55" t="e">
        <f>#REF!*1.008*1*1*0.993*1*1.019*1.017*1.014*1.008*1.042</f>
        <v>#REF!</v>
      </c>
      <c r="F150" s="55">
        <v>13437.7</v>
      </c>
      <c r="G150" s="55">
        <f>F150*'Індекс інфляції'!$C$15</f>
        <v>13450.0092547697</v>
      </c>
      <c r="H150" s="77">
        <v>44334</v>
      </c>
      <c r="I150" s="79">
        <v>46160</v>
      </c>
      <c r="J150" s="69" t="s">
        <v>32</v>
      </c>
      <c r="K150" s="92"/>
      <c r="L150" s="92"/>
      <c r="M150" s="92"/>
      <c r="N150" s="92"/>
      <c r="O150" s="92"/>
      <c r="P150" s="92"/>
      <c r="Q150" s="92"/>
      <c r="R150" s="92"/>
    </row>
    <row r="151" spans="1:18" ht="152.25" customHeight="1" x14ac:dyDescent="0.25">
      <c r="A151" s="57">
        <v>69</v>
      </c>
      <c r="B151" s="57" t="s">
        <v>146</v>
      </c>
      <c r="C151" s="109" t="s">
        <v>848</v>
      </c>
      <c r="D151" s="76" t="s">
        <v>339</v>
      </c>
      <c r="E151" s="59"/>
      <c r="F151" s="59"/>
      <c r="G151" s="59"/>
      <c r="H151" s="82">
        <v>43892</v>
      </c>
      <c r="I151" s="82" t="s">
        <v>932</v>
      </c>
      <c r="J151" s="72" t="s">
        <v>150</v>
      </c>
      <c r="K151" s="92"/>
      <c r="L151" s="92"/>
      <c r="M151" s="92"/>
      <c r="N151" s="92"/>
      <c r="O151" s="92"/>
      <c r="P151" s="92"/>
      <c r="Q151" s="92"/>
      <c r="R151" s="92"/>
    </row>
    <row r="152" spans="1:18" ht="219.75" customHeight="1" x14ac:dyDescent="0.25">
      <c r="A152" s="57">
        <v>70</v>
      </c>
      <c r="B152" s="76" t="s">
        <v>146</v>
      </c>
      <c r="C152" s="125" t="s">
        <v>1000</v>
      </c>
      <c r="D152" s="76" t="s">
        <v>72</v>
      </c>
      <c r="E152" s="67">
        <v>1076</v>
      </c>
      <c r="F152" s="59"/>
      <c r="G152" s="59"/>
      <c r="H152" s="127">
        <v>43937</v>
      </c>
      <c r="I152" s="127" t="s">
        <v>1001</v>
      </c>
      <c r="J152" s="129" t="s">
        <v>150</v>
      </c>
      <c r="K152" s="92"/>
      <c r="L152" s="92"/>
      <c r="M152" s="92"/>
      <c r="N152" s="92"/>
      <c r="O152" s="92"/>
      <c r="P152" s="92"/>
      <c r="Q152" s="92"/>
      <c r="R152" s="92"/>
    </row>
    <row r="153" spans="1:18" ht="137.25" hidden="1" customHeight="1" x14ac:dyDescent="0.25">
      <c r="A153" s="53"/>
      <c r="B153" s="53" t="s">
        <v>146</v>
      </c>
      <c r="C153" s="111" t="s">
        <v>594</v>
      </c>
      <c r="D153" s="53" t="s">
        <v>592</v>
      </c>
      <c r="E153" s="59">
        <v>505.1</v>
      </c>
      <c r="F153" s="59">
        <v>505.1</v>
      </c>
      <c r="G153" s="59">
        <f>F153*'Індекс інфляції'!$C$15</f>
        <v>505.56268368725125</v>
      </c>
      <c r="H153" s="77">
        <v>44417</v>
      </c>
      <c r="I153" s="79">
        <v>46242</v>
      </c>
      <c r="J153" s="69" t="s">
        <v>32</v>
      </c>
      <c r="K153" s="93"/>
      <c r="L153" s="93"/>
      <c r="M153" s="93"/>
      <c r="N153" s="93"/>
      <c r="O153" s="93"/>
      <c r="P153" s="93"/>
      <c r="Q153" s="93"/>
      <c r="R153" s="93"/>
    </row>
    <row r="154" spans="1:18" ht="122.25" hidden="1" customHeight="1" x14ac:dyDescent="0.25">
      <c r="A154" s="245"/>
      <c r="B154" s="245" t="s">
        <v>146</v>
      </c>
      <c r="C154" s="246" t="s">
        <v>593</v>
      </c>
      <c r="D154" s="245" t="s">
        <v>592</v>
      </c>
      <c r="E154" s="59">
        <v>495.88</v>
      </c>
      <c r="F154" s="59">
        <v>495.88</v>
      </c>
      <c r="G154" s="59">
        <f>F154*'Індекс інфляції'!$C$15</f>
        <v>496.3342379466128</v>
      </c>
      <c r="H154" s="247">
        <v>44417</v>
      </c>
      <c r="I154" s="248">
        <v>46242</v>
      </c>
      <c r="J154" s="249" t="s">
        <v>32</v>
      </c>
      <c r="K154" s="93"/>
      <c r="L154" s="93"/>
      <c r="M154" s="93"/>
      <c r="N154" s="93"/>
      <c r="O154" s="93"/>
      <c r="P154" s="93"/>
      <c r="Q154" s="93"/>
      <c r="R154" s="93"/>
    </row>
    <row r="155" spans="1:18" ht="81" customHeight="1" x14ac:dyDescent="0.25">
      <c r="A155" s="57">
        <v>71</v>
      </c>
      <c r="B155" s="57" t="s">
        <v>146</v>
      </c>
      <c r="C155" s="109" t="s">
        <v>745</v>
      </c>
      <c r="D155" s="57" t="s">
        <v>116</v>
      </c>
      <c r="E155" s="51" t="e">
        <f>#REF!*1.014*1.008*1.042</f>
        <v>#REF!</v>
      </c>
      <c r="F155" s="51">
        <v>2054.3357131315197</v>
      </c>
      <c r="G155" s="51">
        <f>F155*'Індекс інфляції'!$C$15</f>
        <v>2056.2175338058487</v>
      </c>
      <c r="H155" s="82">
        <v>44109</v>
      </c>
      <c r="I155" s="82" t="s">
        <v>979</v>
      </c>
      <c r="J155" s="72" t="s">
        <v>150</v>
      </c>
      <c r="K155" s="92"/>
      <c r="L155" s="92"/>
      <c r="M155" s="92"/>
      <c r="N155" s="92"/>
      <c r="O155" s="92"/>
      <c r="P155" s="92"/>
      <c r="Q155" s="92"/>
      <c r="R155" s="92"/>
    </row>
    <row r="156" spans="1:18" s="131" customFormat="1" ht="209.25" customHeight="1" x14ac:dyDescent="0.25">
      <c r="A156" s="76">
        <v>72</v>
      </c>
      <c r="B156" s="76" t="s">
        <v>146</v>
      </c>
      <c r="C156" s="125" t="s">
        <v>730</v>
      </c>
      <c r="D156" s="76" t="s">
        <v>975</v>
      </c>
      <c r="E156" s="52">
        <v>2740.06</v>
      </c>
      <c r="F156" s="52">
        <v>2740.06</v>
      </c>
      <c r="G156" s="51">
        <f>F156*'Індекс інфляції'!$C$15</f>
        <v>2742.5699605307655</v>
      </c>
      <c r="H156" s="127">
        <v>44666</v>
      </c>
      <c r="I156" s="128">
        <v>46491</v>
      </c>
      <c r="J156" s="129" t="e">
        <f>IF(#REF!&gt;90,"Діючий",IF(#REF!&lt;0,"Просрочений","Закінчується"))</f>
        <v>#REF!</v>
      </c>
      <c r="K156" s="130"/>
      <c r="L156" s="130"/>
      <c r="M156" s="130"/>
      <c r="N156" s="130"/>
      <c r="O156" s="130"/>
      <c r="P156" s="130"/>
      <c r="Q156" s="130"/>
      <c r="R156" s="130"/>
    </row>
    <row r="157" spans="1:18" ht="181.5" customHeight="1" x14ac:dyDescent="0.25">
      <c r="A157" s="57">
        <v>73</v>
      </c>
      <c r="B157" s="57" t="s">
        <v>146</v>
      </c>
      <c r="C157" s="109" t="s">
        <v>748</v>
      </c>
      <c r="D157" s="57" t="s">
        <v>60</v>
      </c>
      <c r="E157" s="51">
        <v>1814.28</v>
      </c>
      <c r="F157" s="51">
        <v>1814.28</v>
      </c>
      <c r="G157" s="51">
        <f>F157*'Індекс інфляції'!$C$15</f>
        <v>1815.9419238964683</v>
      </c>
      <c r="H157" s="82">
        <v>44521</v>
      </c>
      <c r="I157" s="80">
        <v>45250</v>
      </c>
      <c r="J157" s="72" t="e">
        <f>IF(#REF!&gt;90,"Діючий",IF(#REF!&lt;0,"Просрочений","Закінчується"))</f>
        <v>#REF!</v>
      </c>
      <c r="K157" s="92"/>
      <c r="L157" s="92"/>
      <c r="M157" s="92"/>
      <c r="N157" s="92"/>
      <c r="O157" s="92"/>
      <c r="P157" s="92"/>
      <c r="Q157" s="92"/>
      <c r="R157" s="92"/>
    </row>
    <row r="158" spans="1:18" ht="181.5" customHeight="1" x14ac:dyDescent="0.25">
      <c r="A158" s="76">
        <v>74</v>
      </c>
      <c r="B158" s="76" t="s">
        <v>146</v>
      </c>
      <c r="C158" s="125" t="s">
        <v>423</v>
      </c>
      <c r="D158" s="76" t="s">
        <v>60</v>
      </c>
      <c r="E158" s="51">
        <v>10562.875604701056</v>
      </c>
      <c r="F158" s="51">
        <v>10562.875604701056</v>
      </c>
      <c r="G158" s="51">
        <f>F158*'Індекс інфляції'!$C$15</f>
        <v>10572.551451528929</v>
      </c>
      <c r="H158" s="127">
        <v>43419</v>
      </c>
      <c r="I158" s="128">
        <v>44484</v>
      </c>
      <c r="J158" s="229" t="s">
        <v>981</v>
      </c>
      <c r="K158" s="92"/>
      <c r="L158" s="92"/>
      <c r="M158" s="92"/>
      <c r="N158" s="92"/>
      <c r="O158" s="92"/>
      <c r="P158" s="92"/>
      <c r="Q158" s="92"/>
      <c r="R158" s="92"/>
    </row>
    <row r="159" spans="1:18" ht="192" hidden="1" customHeight="1" x14ac:dyDescent="0.25">
      <c r="A159" s="53"/>
      <c r="B159" s="53"/>
      <c r="C159" s="55"/>
      <c r="D159" s="53" t="s">
        <v>66</v>
      </c>
      <c r="E159" s="59" t="e">
        <f>#REF!*1.01*1.007</f>
        <v>#REF!</v>
      </c>
      <c r="F159" s="59">
        <v>620.38218789999996</v>
      </c>
      <c r="G159" s="59">
        <f>F159*'Індекс інфляції'!$C$15</f>
        <v>620.95047283011786</v>
      </c>
      <c r="H159" s="77"/>
      <c r="I159" s="79"/>
      <c r="J159" s="69" t="s">
        <v>32</v>
      </c>
      <c r="K159" s="93"/>
      <c r="L159" s="93"/>
      <c r="M159" s="93"/>
      <c r="N159" s="93"/>
      <c r="O159" s="93"/>
      <c r="P159" s="93"/>
      <c r="Q159" s="93"/>
      <c r="R159" s="93"/>
    </row>
    <row r="160" spans="1:18" ht="165" hidden="1" customHeight="1" x14ac:dyDescent="0.25">
      <c r="A160" s="53"/>
      <c r="B160" s="53"/>
      <c r="C160" s="111" t="s">
        <v>529</v>
      </c>
      <c r="D160" s="53" t="s">
        <v>131</v>
      </c>
      <c r="E160" s="51"/>
      <c r="F160" s="51">
        <v>1489.49</v>
      </c>
      <c r="G160" s="51">
        <f>F160*'Індекс інфляції'!$C$15</f>
        <v>1490.8544084841096</v>
      </c>
      <c r="H160" s="77">
        <v>43640</v>
      </c>
      <c r="I160" s="79">
        <v>44006</v>
      </c>
      <c r="J160" s="69" t="s">
        <v>32</v>
      </c>
      <c r="K160" s="93"/>
      <c r="L160" s="93"/>
      <c r="M160" s="93"/>
      <c r="N160" s="93"/>
      <c r="O160" s="93"/>
      <c r="P160" s="93"/>
      <c r="Q160" s="93"/>
      <c r="R160" s="93"/>
    </row>
    <row r="161" spans="1:18" ht="168.75" customHeight="1" x14ac:dyDescent="0.25">
      <c r="A161" s="57">
        <v>75</v>
      </c>
      <c r="B161" s="57" t="s">
        <v>146</v>
      </c>
      <c r="C161" s="109" t="s">
        <v>595</v>
      </c>
      <c r="D161" s="57" t="s">
        <v>131</v>
      </c>
      <c r="E161" s="59" t="e">
        <f>#REF!*1.01*1.007</f>
        <v>#REF!</v>
      </c>
      <c r="F161" s="59">
        <v>2030.0717199999999</v>
      </c>
      <c r="G161" s="59">
        <f>F161*'Індекс інфляції'!$C$15</f>
        <v>2031.9313142759731</v>
      </c>
      <c r="H161" s="82">
        <v>44417</v>
      </c>
      <c r="I161" s="85">
        <v>46242</v>
      </c>
      <c r="J161" s="72" t="e">
        <f>IF(#REF!&gt;90,"Діючий",IF(#REF!&lt;0,"Просрочений","Закінчується"))</f>
        <v>#REF!</v>
      </c>
      <c r="K161" s="93"/>
      <c r="L161" s="93"/>
      <c r="M161" s="93"/>
      <c r="N161" s="93"/>
      <c r="O161" s="93"/>
      <c r="P161" s="93"/>
      <c r="Q161" s="93"/>
      <c r="R161" s="93"/>
    </row>
    <row r="162" spans="1:18" ht="171" hidden="1" customHeight="1" x14ac:dyDescent="0.25">
      <c r="A162" s="75"/>
      <c r="B162" s="75"/>
      <c r="C162" s="55"/>
      <c r="D162" s="75" t="s">
        <v>130</v>
      </c>
      <c r="E162" s="55" t="e">
        <f>#REF!*1.005*1.009*1.01*1.007</f>
        <v>#REF!</v>
      </c>
      <c r="F162" s="55">
        <v>3124.2004301909419</v>
      </c>
      <c r="G162" s="55">
        <f>F162*'Індекс інфляції'!$C$15</f>
        <v>3127.0622725484009</v>
      </c>
      <c r="H162" s="77"/>
      <c r="I162" s="79"/>
      <c r="J162" s="78" t="s">
        <v>32</v>
      </c>
      <c r="K162" s="93"/>
      <c r="L162" s="93"/>
      <c r="M162" s="93"/>
      <c r="N162" s="93"/>
      <c r="O162" s="93"/>
      <c r="P162" s="93"/>
      <c r="Q162" s="93"/>
      <c r="R162" s="93"/>
    </row>
    <row r="163" spans="1:18" ht="152.25" hidden="1" customHeight="1" x14ac:dyDescent="0.25">
      <c r="A163" s="53"/>
      <c r="B163" s="53"/>
      <c r="C163" s="111" t="s">
        <v>632</v>
      </c>
      <c r="D163" s="53" t="s">
        <v>28</v>
      </c>
      <c r="E163" s="59" t="e">
        <f>#REF!*1.01*1.007</f>
        <v>#REF!</v>
      </c>
      <c r="F163" s="59">
        <v>519.93635469999992</v>
      </c>
      <c r="G163" s="59">
        <f>F163*'Індекс інфляції'!$C$15</f>
        <v>520.41262884319644</v>
      </c>
      <c r="H163" s="77"/>
      <c r="I163" s="79"/>
      <c r="J163" s="69" t="s">
        <v>32</v>
      </c>
      <c r="K163" s="93"/>
      <c r="L163" s="93"/>
      <c r="M163" s="93"/>
      <c r="N163" s="93"/>
      <c r="O163" s="93"/>
      <c r="P163" s="93"/>
      <c r="Q163" s="93"/>
      <c r="R163" s="93"/>
    </row>
    <row r="164" spans="1:18" ht="156" hidden="1" customHeight="1" x14ac:dyDescent="0.25">
      <c r="A164" s="53"/>
      <c r="B164" s="53"/>
      <c r="C164" s="111" t="s">
        <v>633</v>
      </c>
      <c r="D164" s="53" t="s">
        <v>61</v>
      </c>
      <c r="E164" s="59" t="e">
        <f>#REF!*1.01*1.007</f>
        <v>#REF!</v>
      </c>
      <c r="F164" s="59">
        <v>446.6361197999999</v>
      </c>
      <c r="G164" s="59">
        <f>F164*'Індекс інфляції'!$C$15</f>
        <v>447.0452491739232</v>
      </c>
      <c r="H164" s="77"/>
      <c r="I164" s="79"/>
      <c r="J164" s="69" t="s">
        <v>32</v>
      </c>
      <c r="K164" s="93"/>
      <c r="L164" s="93"/>
      <c r="M164" s="93"/>
      <c r="N164" s="93"/>
      <c r="O164" s="93"/>
      <c r="P164" s="93"/>
      <c r="Q164" s="93"/>
      <c r="R164" s="93"/>
    </row>
    <row r="165" spans="1:18" ht="147.75" hidden="1" customHeight="1" x14ac:dyDescent="0.25">
      <c r="A165" s="53"/>
      <c r="B165" s="53"/>
      <c r="C165" s="111" t="s">
        <v>659</v>
      </c>
      <c r="D165" s="53" t="s">
        <v>127</v>
      </c>
      <c r="E165" s="47" t="e">
        <f>#REF!*1.008*1.042</f>
        <v>#REF!</v>
      </c>
      <c r="F165" s="47">
        <v>242.48266963200001</v>
      </c>
      <c r="G165" s="47">
        <f>F165*'Індекс інфляції'!$C$15</f>
        <v>242.70478956009316</v>
      </c>
      <c r="H165" s="90">
        <v>43454</v>
      </c>
      <c r="I165" s="68" t="s">
        <v>843</v>
      </c>
      <c r="J165" s="69" t="s">
        <v>32</v>
      </c>
      <c r="K165" s="93"/>
      <c r="L165" s="93"/>
      <c r="M165" s="93"/>
      <c r="N165" s="93"/>
      <c r="O165" s="93"/>
      <c r="P165" s="93"/>
      <c r="Q165" s="93"/>
      <c r="R165" s="93"/>
    </row>
    <row r="166" spans="1:18" ht="111.75" hidden="1" customHeight="1" x14ac:dyDescent="0.25">
      <c r="A166" s="53"/>
      <c r="B166" s="53"/>
      <c r="C166" s="55" t="s">
        <v>509</v>
      </c>
      <c r="D166" s="53" t="s">
        <v>127</v>
      </c>
      <c r="E166" s="55"/>
      <c r="F166" s="55"/>
      <c r="G166" s="55"/>
      <c r="H166" s="90">
        <v>43454</v>
      </c>
      <c r="I166" s="68">
        <v>44520</v>
      </c>
      <c r="J166" s="69" t="s">
        <v>32</v>
      </c>
      <c r="K166" s="93"/>
      <c r="L166" s="93"/>
      <c r="M166" s="93"/>
      <c r="N166" s="93"/>
      <c r="O166" s="93"/>
      <c r="P166" s="93"/>
      <c r="Q166" s="93"/>
      <c r="R166" s="93"/>
    </row>
    <row r="167" spans="1:18" ht="180" hidden="1" customHeight="1" x14ac:dyDescent="0.25">
      <c r="A167" s="53"/>
      <c r="B167" s="53"/>
      <c r="C167" s="55"/>
      <c r="D167" s="53" t="s">
        <v>64</v>
      </c>
      <c r="E167" s="55" t="e">
        <f>#REF!*1.01*1.098*1.042</f>
        <v>#REF!</v>
      </c>
      <c r="F167" s="55">
        <v>522.31183632</v>
      </c>
      <c r="G167" s="55">
        <f>F167*'Індекс інфляції'!$C$15</f>
        <v>522.79028646120662</v>
      </c>
      <c r="H167" s="68"/>
      <c r="I167" s="68"/>
      <c r="J167" s="69" t="s">
        <v>32</v>
      </c>
      <c r="K167" s="93"/>
      <c r="L167" s="93"/>
      <c r="M167" s="93"/>
      <c r="N167" s="93"/>
      <c r="O167" s="93"/>
      <c r="P167" s="93"/>
      <c r="Q167" s="93"/>
      <c r="R167" s="93"/>
    </row>
    <row r="168" spans="1:18" ht="180" customHeight="1" x14ac:dyDescent="0.25">
      <c r="A168" s="57">
        <v>76</v>
      </c>
      <c r="B168" s="57" t="s">
        <v>146</v>
      </c>
      <c r="C168" s="109" t="s">
        <v>693</v>
      </c>
      <c r="D168" s="57" t="s">
        <v>872</v>
      </c>
      <c r="E168" s="55"/>
      <c r="F168" s="55"/>
      <c r="G168" s="55"/>
      <c r="H168" s="71">
        <v>44593</v>
      </c>
      <c r="I168" s="71">
        <v>46418</v>
      </c>
      <c r="J168" s="72" t="s">
        <v>150</v>
      </c>
      <c r="K168" s="93"/>
      <c r="L168" s="93"/>
      <c r="M168" s="93"/>
      <c r="N168" s="93"/>
      <c r="O168" s="93"/>
      <c r="P168" s="93"/>
      <c r="Q168" s="93"/>
      <c r="R168" s="93"/>
    </row>
    <row r="169" spans="1:18" ht="180" customHeight="1" x14ac:dyDescent="0.25">
      <c r="A169" s="57">
        <v>77</v>
      </c>
      <c r="B169" s="57" t="s">
        <v>146</v>
      </c>
      <c r="C169" s="109" t="s">
        <v>739</v>
      </c>
      <c r="D169" s="57" t="s">
        <v>719</v>
      </c>
      <c r="E169" s="55"/>
      <c r="F169" s="55"/>
      <c r="G169" s="55"/>
      <c r="H169" s="71">
        <v>44621</v>
      </c>
      <c r="I169" s="71">
        <v>46446</v>
      </c>
      <c r="J169" s="72" t="s">
        <v>150</v>
      </c>
      <c r="K169" s="93"/>
      <c r="L169" s="93"/>
      <c r="M169" s="93"/>
      <c r="N169" s="93"/>
      <c r="O169" s="93"/>
      <c r="P169" s="93"/>
      <c r="Q169" s="93"/>
      <c r="R169" s="93"/>
    </row>
    <row r="170" spans="1:18" ht="180" hidden="1" customHeight="1" x14ac:dyDescent="0.25">
      <c r="A170" s="53"/>
      <c r="B170" s="53" t="s">
        <v>146</v>
      </c>
      <c r="C170" s="111" t="s">
        <v>663</v>
      </c>
      <c r="D170" s="53" t="s">
        <v>651</v>
      </c>
      <c r="E170" s="55"/>
      <c r="F170" s="55"/>
      <c r="G170" s="55"/>
      <c r="H170" s="68">
        <v>44518</v>
      </c>
      <c r="I170" s="68">
        <v>46343</v>
      </c>
      <c r="J170" s="69" t="s">
        <v>32</v>
      </c>
      <c r="K170" s="93"/>
      <c r="L170" s="93"/>
      <c r="M170" s="93"/>
      <c r="N170" s="93"/>
      <c r="O170" s="93"/>
      <c r="P170" s="93"/>
      <c r="Q170" s="93"/>
      <c r="R170" s="93"/>
    </row>
    <row r="171" spans="1:18" ht="169.5" hidden="1" customHeight="1" x14ac:dyDescent="0.25">
      <c r="A171" s="57"/>
      <c r="B171" s="241" t="s">
        <v>146</v>
      </c>
      <c r="C171" s="242" t="s">
        <v>650</v>
      </c>
      <c r="D171" s="241" t="s">
        <v>651</v>
      </c>
      <c r="E171" s="47"/>
      <c r="F171" s="47"/>
      <c r="G171" s="47"/>
      <c r="H171" s="259">
        <v>44476</v>
      </c>
      <c r="I171" s="236">
        <v>45541</v>
      </c>
      <c r="J171" s="237" t="s">
        <v>32</v>
      </c>
      <c r="K171" s="92"/>
      <c r="L171" s="92"/>
      <c r="M171" s="92"/>
      <c r="N171" s="92"/>
      <c r="O171" s="92"/>
      <c r="P171" s="92"/>
      <c r="Q171" s="92"/>
      <c r="R171" s="92"/>
    </row>
    <row r="172" spans="1:18" ht="169.5" customHeight="1" x14ac:dyDescent="0.25">
      <c r="A172" s="57">
        <v>78</v>
      </c>
      <c r="B172" s="57" t="s">
        <v>146</v>
      </c>
      <c r="C172" s="109" t="s">
        <v>665</v>
      </c>
      <c r="D172" s="57" t="s">
        <v>592</v>
      </c>
      <c r="E172" s="47"/>
      <c r="F172" s="47"/>
      <c r="G172" s="47"/>
      <c r="H172" s="82">
        <v>44531</v>
      </c>
      <c r="I172" s="71">
        <v>46356</v>
      </c>
      <c r="J172" s="72" t="e">
        <f>IF(#REF!&gt;90,"Діючий",IF(#REF!&lt;0,"Просрочений","Закінчується"))</f>
        <v>#REF!</v>
      </c>
      <c r="K172" s="92"/>
      <c r="L172" s="92"/>
      <c r="M172" s="92"/>
      <c r="N172" s="92"/>
      <c r="O172" s="92"/>
      <c r="P172" s="92"/>
      <c r="Q172" s="92"/>
      <c r="R172" s="92"/>
    </row>
    <row r="173" spans="1:18" ht="156.75" hidden="1" customHeight="1" x14ac:dyDescent="0.25">
      <c r="A173" s="57"/>
      <c r="B173" s="53" t="s">
        <v>146</v>
      </c>
      <c r="C173" s="111" t="s">
        <v>649</v>
      </c>
      <c r="D173" s="53" t="s">
        <v>592</v>
      </c>
      <c r="E173" s="47"/>
      <c r="F173" s="47"/>
      <c r="G173" s="47"/>
      <c r="H173" s="77">
        <v>44477</v>
      </c>
      <c r="I173" s="68">
        <v>46302</v>
      </c>
      <c r="J173" s="69" t="s">
        <v>32</v>
      </c>
      <c r="K173" s="93"/>
      <c r="L173" s="93"/>
      <c r="M173" s="93"/>
      <c r="N173" s="93"/>
      <c r="O173" s="93"/>
      <c r="P173" s="93"/>
      <c r="Q173" s="93"/>
      <c r="R173" s="93"/>
    </row>
    <row r="174" spans="1:18" ht="183.75" hidden="1" customHeight="1" x14ac:dyDescent="0.25">
      <c r="A174" s="53"/>
      <c r="B174" s="53"/>
      <c r="C174" s="111" t="s">
        <v>491</v>
      </c>
      <c r="D174" s="53" t="s">
        <v>79</v>
      </c>
      <c r="E174" s="121" t="e">
        <f>#REF!*1.009*1.01*1.098*1.042</f>
        <v>#REF!</v>
      </c>
      <c r="F174" s="121">
        <v>3045.9465225070567</v>
      </c>
      <c r="G174" s="51">
        <f>F174*'Індекс інфляції'!$C$15</f>
        <v>3048.7366824124292</v>
      </c>
      <c r="H174" s="77">
        <v>43057</v>
      </c>
      <c r="I174" s="68">
        <v>44122</v>
      </c>
      <c r="J174" s="69" t="s">
        <v>32</v>
      </c>
      <c r="K174" s="93"/>
      <c r="L174" s="93"/>
      <c r="M174" s="93"/>
      <c r="N174" s="93"/>
      <c r="O174" s="93"/>
      <c r="P174" s="93"/>
      <c r="Q174" s="93"/>
      <c r="R174" s="93"/>
    </row>
    <row r="175" spans="1:18" ht="222" hidden="1" customHeight="1" x14ac:dyDescent="0.25">
      <c r="A175" s="53"/>
      <c r="B175" s="53" t="s">
        <v>146</v>
      </c>
      <c r="C175" s="111" t="s">
        <v>689</v>
      </c>
      <c r="D175" s="53" t="s">
        <v>113</v>
      </c>
      <c r="E175" s="47" t="e">
        <f>#REF!*1.014*1.008*1.042</f>
        <v>#REF!</v>
      </c>
      <c r="F175" s="47">
        <v>367.80648192287998</v>
      </c>
      <c r="G175" s="47">
        <f>F175*'Індекс інфляції'!$C$15</f>
        <v>368.14340146208207</v>
      </c>
      <c r="H175" s="77">
        <v>43405</v>
      </c>
      <c r="I175" s="68">
        <v>45231</v>
      </c>
      <c r="J175" s="69" t="s">
        <v>32</v>
      </c>
      <c r="K175" s="92"/>
      <c r="L175" s="92"/>
      <c r="M175" s="92"/>
      <c r="N175" s="92"/>
      <c r="O175" s="92"/>
      <c r="P175" s="92"/>
      <c r="Q175" s="92"/>
      <c r="R175" s="92"/>
    </row>
    <row r="176" spans="1:18" ht="174" customHeight="1" x14ac:dyDescent="0.25">
      <c r="A176" s="57">
        <v>79</v>
      </c>
      <c r="B176" s="113" t="s">
        <v>146</v>
      </c>
      <c r="C176" s="109" t="s">
        <v>605</v>
      </c>
      <c r="D176" s="57" t="s">
        <v>19</v>
      </c>
      <c r="E176" s="59" t="e">
        <f>#REF!*1.008*1*1*0.993*1*1.019*1.017*1.014*1.008*1.042</f>
        <v>#REF!</v>
      </c>
      <c r="F176" s="59">
        <v>8053.5738115315007</v>
      </c>
      <c r="G176" s="59">
        <f>F176*'Індекс інфляції'!$C$15</f>
        <v>8060.9510778682052</v>
      </c>
      <c r="H176" s="82">
        <v>44445</v>
      </c>
      <c r="I176" s="71">
        <v>46270</v>
      </c>
      <c r="J176" s="72" t="e">
        <f>IF(#REF!&gt;90,"Діючий",IF(#REF!&lt;0,"Просрочений","Закінчується"))</f>
        <v>#REF!</v>
      </c>
      <c r="K176" s="92"/>
      <c r="L176" s="92"/>
      <c r="M176" s="92"/>
      <c r="N176" s="92"/>
      <c r="O176" s="92"/>
      <c r="P176" s="92"/>
      <c r="Q176" s="92"/>
      <c r="R176" s="92"/>
    </row>
    <row r="177" spans="1:18" ht="174" customHeight="1" x14ac:dyDescent="0.25">
      <c r="A177" s="57">
        <v>80</v>
      </c>
      <c r="B177" s="113" t="s">
        <v>146</v>
      </c>
      <c r="C177" s="109" t="s">
        <v>676</v>
      </c>
      <c r="D177" s="57" t="s">
        <v>677</v>
      </c>
      <c r="E177" s="59"/>
      <c r="F177" s="59"/>
      <c r="G177" s="59"/>
      <c r="H177" s="82">
        <v>44546</v>
      </c>
      <c r="I177" s="71">
        <v>46371</v>
      </c>
      <c r="J177" s="72" t="e">
        <f>IF(#REF!&gt;90,"Діючий",IF(#REF!&lt;0,"Просрочений","Закінчується"))</f>
        <v>#REF!</v>
      </c>
      <c r="K177" s="92"/>
      <c r="L177" s="92"/>
      <c r="M177" s="92"/>
      <c r="N177" s="92"/>
      <c r="O177" s="92"/>
      <c r="P177" s="92"/>
      <c r="Q177" s="92"/>
      <c r="R177" s="92"/>
    </row>
    <row r="178" spans="1:18" ht="178.5" customHeight="1" x14ac:dyDescent="0.25">
      <c r="A178" s="57">
        <v>81</v>
      </c>
      <c r="B178" s="113" t="s">
        <v>146</v>
      </c>
      <c r="C178" s="109" t="s">
        <v>599</v>
      </c>
      <c r="D178" s="57" t="s">
        <v>964</v>
      </c>
      <c r="E178" s="59" t="e">
        <f>#REF!*1.008*1*1*0.993*1*1.019*1.017*1.014*1.008*1.042</f>
        <v>#REF!</v>
      </c>
      <c r="F178" s="59">
        <v>1739.7313480696955</v>
      </c>
      <c r="G178" s="59">
        <f>F178*'Індекс інфляції'!$C$15</f>
        <v>1741.3249836170157</v>
      </c>
      <c r="H178" s="82">
        <v>44449</v>
      </c>
      <c r="I178" s="71">
        <v>46274</v>
      </c>
      <c r="J178" s="72" t="e">
        <f>IF(#REF!&gt;90,"Діючий",IF(#REF!&lt;0,"Просрочений","Закінчується"))</f>
        <v>#REF!</v>
      </c>
      <c r="K178" s="92"/>
      <c r="L178" s="92"/>
      <c r="M178" s="92"/>
      <c r="N178" s="92"/>
      <c r="O178" s="92"/>
      <c r="P178" s="92"/>
      <c r="Q178" s="92"/>
      <c r="R178" s="92"/>
    </row>
    <row r="179" spans="1:18" ht="178.5" customHeight="1" x14ac:dyDescent="0.25">
      <c r="A179" s="57">
        <v>82</v>
      </c>
      <c r="B179" s="87" t="s">
        <v>146</v>
      </c>
      <c r="C179" s="125" t="s">
        <v>1067</v>
      </c>
      <c r="D179" s="87" t="s">
        <v>1066</v>
      </c>
      <c r="E179" s="59"/>
      <c r="F179" s="59"/>
      <c r="G179" s="59"/>
      <c r="H179" s="127">
        <v>45352</v>
      </c>
      <c r="I179" s="127">
        <v>47177</v>
      </c>
      <c r="J179" s="243" t="s">
        <v>150</v>
      </c>
      <c r="K179" s="92"/>
      <c r="L179" s="92"/>
      <c r="M179" s="92"/>
      <c r="N179" s="92"/>
      <c r="O179" s="92"/>
      <c r="P179" s="92"/>
      <c r="Q179" s="92"/>
      <c r="R179" s="92"/>
    </row>
    <row r="180" spans="1:18" ht="146.25" hidden="1" customHeight="1" x14ac:dyDescent="0.25">
      <c r="A180" s="75"/>
      <c r="B180" s="75" t="s">
        <v>146</v>
      </c>
      <c r="C180" s="220" t="s">
        <v>413</v>
      </c>
      <c r="D180" s="75" t="s">
        <v>395</v>
      </c>
      <c r="E180" s="59" t="e">
        <f>#REF!*1.017*1.014*1.008*1.042</f>
        <v>#REF!</v>
      </c>
      <c r="F180" s="59">
        <v>5553.5385295062169</v>
      </c>
      <c r="G180" s="59">
        <f>F180*'Індекс інфляції'!$C$15</f>
        <v>5558.6257036977113</v>
      </c>
      <c r="H180" s="77">
        <v>43391</v>
      </c>
      <c r="I180" s="77">
        <v>45217</v>
      </c>
      <c r="J180" s="78" t="s">
        <v>32</v>
      </c>
      <c r="K180" s="92"/>
      <c r="L180" s="92"/>
      <c r="M180" s="92"/>
      <c r="N180" s="92"/>
      <c r="O180" s="92"/>
      <c r="P180" s="92"/>
      <c r="Q180" s="92"/>
      <c r="R180" s="92"/>
    </row>
    <row r="181" spans="1:18" ht="160.5" customHeight="1" x14ac:dyDescent="0.25">
      <c r="A181" s="57">
        <v>83</v>
      </c>
      <c r="B181" s="57" t="s">
        <v>146</v>
      </c>
      <c r="C181" s="109" t="s">
        <v>531</v>
      </c>
      <c r="D181" s="57" t="s">
        <v>421</v>
      </c>
      <c r="E181" s="59" t="e">
        <f>#REF!*1.01*1.098*1.042</f>
        <v>#REF!</v>
      </c>
      <c r="F181" s="59">
        <v>8175.4698401985615</v>
      </c>
      <c r="G181" s="59">
        <f>F181*'Індекс інфляції'!$C$15</f>
        <v>8182.9587662145468</v>
      </c>
      <c r="H181" s="82">
        <v>44308</v>
      </c>
      <c r="I181" s="71">
        <v>45373</v>
      </c>
      <c r="J181" s="72" t="e">
        <f>IF(#REF!&gt;90,"Діючий",IF(#REF!&lt;0,"Просрочений","Закінчується"))</f>
        <v>#REF!</v>
      </c>
      <c r="K181" s="97"/>
      <c r="L181" s="97"/>
      <c r="M181" s="97"/>
      <c r="N181" s="97"/>
      <c r="O181" s="97"/>
      <c r="P181" s="97"/>
      <c r="Q181" s="97"/>
      <c r="R181" s="97"/>
    </row>
    <row r="182" spans="1:18" ht="54" hidden="1" customHeight="1" x14ac:dyDescent="0.25">
      <c r="A182" s="53"/>
      <c r="B182" s="115" t="s">
        <v>146</v>
      </c>
      <c r="C182" s="111" t="s">
        <v>589</v>
      </c>
      <c r="D182" s="53" t="s">
        <v>17</v>
      </c>
      <c r="E182" s="47" t="e">
        <f>#REF!*1.008*1.042</f>
        <v>#REF!</v>
      </c>
      <c r="F182" s="47">
        <v>1053.0542695680001</v>
      </c>
      <c r="G182" s="47">
        <f>F182*'Індекс інфляції'!$C$15</f>
        <v>1054.0188924789472</v>
      </c>
      <c r="H182" s="77"/>
      <c r="I182" s="68"/>
      <c r="J182" s="69" t="s">
        <v>32</v>
      </c>
      <c r="K182" s="93"/>
      <c r="L182" s="93"/>
      <c r="M182" s="93"/>
      <c r="N182" s="93"/>
      <c r="O182" s="93"/>
      <c r="P182" s="93"/>
      <c r="Q182" s="93"/>
      <c r="R182" s="93"/>
    </row>
    <row r="183" spans="1:18" ht="101.25" customHeight="1" x14ac:dyDescent="0.25">
      <c r="A183" s="57">
        <v>84</v>
      </c>
      <c r="B183" s="57" t="s">
        <v>146</v>
      </c>
      <c r="C183" s="108" t="s">
        <v>568</v>
      </c>
      <c r="D183" s="223" t="s">
        <v>994</v>
      </c>
      <c r="E183" s="60" t="e">
        <f>#REF!*1*1.137*1.098*1.042</f>
        <v>#REF!</v>
      </c>
      <c r="F183" s="60">
        <v>2954.0967115449598</v>
      </c>
      <c r="G183" s="59">
        <f>F183*'Індекс інфляції'!$C$15</f>
        <v>2956.8027348254873</v>
      </c>
      <c r="H183" s="82">
        <v>43862</v>
      </c>
      <c r="I183" s="71" t="s">
        <v>934</v>
      </c>
      <c r="J183" s="72" t="s">
        <v>150</v>
      </c>
      <c r="K183" s="103"/>
      <c r="L183" s="103"/>
      <c r="M183" s="103"/>
      <c r="N183" s="103"/>
      <c r="O183" s="103"/>
      <c r="P183" s="103"/>
      <c r="Q183" s="103"/>
      <c r="R183" s="103"/>
    </row>
    <row r="184" spans="1:18" ht="138" customHeight="1" x14ac:dyDescent="0.25">
      <c r="A184" s="83">
        <v>85</v>
      </c>
      <c r="B184" s="74" t="s">
        <v>146</v>
      </c>
      <c r="C184" s="108" t="s">
        <v>584</v>
      </c>
      <c r="D184" s="57" t="s">
        <v>357</v>
      </c>
      <c r="E184" s="59" t="e">
        <f>#REF!*1.137*1.098*1.042</f>
        <v>#REF!</v>
      </c>
      <c r="F184" s="59">
        <v>731.11968338097608</v>
      </c>
      <c r="G184" s="59">
        <f>F184*'Індекс інфляції'!$C$15</f>
        <v>731.78940650694847</v>
      </c>
      <c r="H184" s="82">
        <v>43816</v>
      </c>
      <c r="I184" s="82" t="s">
        <v>929</v>
      </c>
      <c r="J184" s="84" t="s">
        <v>150</v>
      </c>
      <c r="K184" s="92"/>
      <c r="L184" s="92"/>
      <c r="M184" s="92"/>
      <c r="N184" s="92"/>
      <c r="O184" s="92"/>
      <c r="P184" s="92"/>
      <c r="Q184" s="92"/>
      <c r="R184" s="92"/>
    </row>
    <row r="185" spans="1:18" ht="60.75" hidden="1" customHeight="1" x14ac:dyDescent="0.25">
      <c r="A185" s="53"/>
      <c r="B185" s="53"/>
      <c r="C185" s="111" t="s">
        <v>552</v>
      </c>
      <c r="D185" s="57" t="s">
        <v>357</v>
      </c>
      <c r="E185" s="55" t="e">
        <f>#REF!*1.008*1*1*0.993*1*1.019*1.017*1.014*1.008*1.042</f>
        <v>#REF!</v>
      </c>
      <c r="F185" s="55">
        <v>133.78189246438149</v>
      </c>
      <c r="G185" s="55">
        <f>F185*'Індекс інфляції'!$C$15</f>
        <v>133.90443987933469</v>
      </c>
      <c r="H185" s="68"/>
      <c r="I185" s="68"/>
      <c r="J185" s="69" t="s">
        <v>32</v>
      </c>
      <c r="K185" s="92"/>
      <c r="L185" s="92"/>
      <c r="M185" s="92"/>
      <c r="N185" s="92"/>
      <c r="O185" s="92"/>
      <c r="P185" s="92"/>
      <c r="Q185" s="92"/>
      <c r="R185" s="92"/>
    </row>
    <row r="186" spans="1:18" ht="101.25" hidden="1" customHeight="1" x14ac:dyDescent="0.25">
      <c r="A186" s="53"/>
      <c r="B186" s="53" t="s">
        <v>146</v>
      </c>
      <c r="C186" s="111" t="s">
        <v>540</v>
      </c>
      <c r="D186" s="53" t="s">
        <v>135</v>
      </c>
      <c r="E186" s="55" t="e">
        <f>#REF!*1.005*1.009*1.01*1.007</f>
        <v>#REF!</v>
      </c>
      <c r="F186" s="55">
        <v>172.2393370052944</v>
      </c>
      <c r="G186" s="55">
        <f>F186*'Індекс інфляції'!$C$15</f>
        <v>172.3971123597496</v>
      </c>
      <c r="H186" s="68">
        <v>43497</v>
      </c>
      <c r="I186" s="68">
        <v>44562</v>
      </c>
      <c r="J186" s="69" t="s">
        <v>32</v>
      </c>
      <c r="K186" s="93"/>
      <c r="L186" s="93"/>
      <c r="M186" s="93"/>
      <c r="N186" s="93"/>
      <c r="O186" s="93"/>
      <c r="P186" s="93"/>
      <c r="Q186" s="93"/>
      <c r="R186" s="93"/>
    </row>
    <row r="187" spans="1:18" ht="73.5" hidden="1" customHeight="1" x14ac:dyDescent="0.25">
      <c r="A187" s="53"/>
      <c r="B187" s="53"/>
      <c r="C187" s="111" t="s">
        <v>554</v>
      </c>
      <c r="D187" s="53" t="s">
        <v>45</v>
      </c>
      <c r="E187" s="55" t="e">
        <f>#REF!*1.015*1.009*1.011*1.008*1*1*0.993*1*1.019*1.017*1.014*1.008*1.042</f>
        <v>#REF!</v>
      </c>
      <c r="F187" s="55">
        <v>1309.757949517209</v>
      </c>
      <c r="G187" s="55">
        <f>F187*'Індекс інфляції'!$C$15</f>
        <v>1310.9577191420144</v>
      </c>
      <c r="H187" s="68">
        <v>43110</v>
      </c>
      <c r="I187" s="68">
        <v>44174</v>
      </c>
      <c r="J187" s="69" t="s">
        <v>32</v>
      </c>
      <c r="K187" s="92"/>
      <c r="L187" s="92"/>
      <c r="M187" s="92"/>
      <c r="N187" s="92"/>
      <c r="O187" s="92"/>
      <c r="P187" s="92"/>
      <c r="Q187" s="92"/>
      <c r="R187" s="92"/>
    </row>
    <row r="188" spans="1:18" ht="72" customHeight="1" x14ac:dyDescent="0.25">
      <c r="A188" s="76">
        <v>86</v>
      </c>
      <c r="B188" s="76" t="s">
        <v>146</v>
      </c>
      <c r="C188" s="125" t="s">
        <v>1035</v>
      </c>
      <c r="D188" s="76" t="s">
        <v>810</v>
      </c>
      <c r="E188" s="55"/>
      <c r="F188" s="55"/>
      <c r="G188" s="55"/>
      <c r="H188" s="132">
        <v>45217</v>
      </c>
      <c r="I188" s="132">
        <v>47043</v>
      </c>
      <c r="J188" s="129" t="s">
        <v>150</v>
      </c>
      <c r="K188" s="92"/>
      <c r="L188" s="92"/>
      <c r="M188" s="92"/>
      <c r="N188" s="92"/>
      <c r="O188" s="92"/>
      <c r="P188" s="92"/>
      <c r="Q188" s="92"/>
      <c r="R188" s="92"/>
    </row>
    <row r="189" spans="1:18" ht="59.25" customHeight="1" x14ac:dyDescent="0.25">
      <c r="A189" s="57">
        <v>87</v>
      </c>
      <c r="B189" s="57" t="s">
        <v>146</v>
      </c>
      <c r="C189" s="109" t="s">
        <v>613</v>
      </c>
      <c r="D189" s="57" t="s">
        <v>810</v>
      </c>
      <c r="E189" s="59" t="e">
        <f>#REF!*1.012*1.009*1.01*1.098*1.042</f>
        <v>#REF!</v>
      </c>
      <c r="F189" s="59">
        <v>828.92927335721618</v>
      </c>
      <c r="G189" s="59">
        <f>F189*'Індекс інфляції'!$C$15</f>
        <v>829.68859240823065</v>
      </c>
      <c r="H189" s="71">
        <v>44141</v>
      </c>
      <c r="I189" s="71">
        <v>45205</v>
      </c>
      <c r="J189" s="72" t="e">
        <f>IF(#REF!&gt;90,"Діючий",IF(#REF!&lt;0,"Просрочений","Закінчується"))</f>
        <v>#REF!</v>
      </c>
      <c r="K189" s="92"/>
      <c r="L189" s="92"/>
      <c r="M189" s="92"/>
      <c r="N189" s="92"/>
      <c r="O189" s="92"/>
      <c r="P189" s="92"/>
      <c r="Q189" s="92"/>
      <c r="R189" s="92"/>
    </row>
    <row r="190" spans="1:18" ht="81" hidden="1" customHeight="1" x14ac:dyDescent="0.25">
      <c r="A190" s="53"/>
      <c r="B190" s="53"/>
      <c r="C190" s="111" t="s">
        <v>626</v>
      </c>
      <c r="D190" s="53" t="s">
        <v>809</v>
      </c>
      <c r="E190" s="59" t="e">
        <f>#REF!*1.009*1.01*1.007</f>
        <v>#REF!</v>
      </c>
      <c r="F190" s="59">
        <v>1005.5784735011119</v>
      </c>
      <c r="G190" s="59">
        <f>F190*'Індекс інфляції'!$C$15</f>
        <v>1006.4996074467464</v>
      </c>
      <c r="H190" s="68"/>
      <c r="I190" s="77"/>
      <c r="J190" s="69" t="s">
        <v>32</v>
      </c>
      <c r="K190" s="93"/>
      <c r="L190" s="93"/>
      <c r="M190" s="93"/>
      <c r="N190" s="93"/>
      <c r="O190" s="93"/>
      <c r="P190" s="93"/>
      <c r="Q190" s="93"/>
      <c r="R190" s="93"/>
    </row>
    <row r="191" spans="1:18" ht="85.5" hidden="1" customHeight="1" x14ac:dyDescent="0.25">
      <c r="A191" s="53"/>
      <c r="B191" s="53"/>
      <c r="C191" s="111" t="s">
        <v>626</v>
      </c>
      <c r="D191" s="53" t="s">
        <v>50</v>
      </c>
      <c r="E191" s="59" t="e">
        <f>#REF!*1.009*1.01*1.007</f>
        <v>#REF!</v>
      </c>
      <c r="F191" s="59">
        <v>1063.39550232586</v>
      </c>
      <c r="G191" s="59">
        <f>F191*'Індекс інфляції'!$C$15</f>
        <v>1064.3695980534833</v>
      </c>
      <c r="H191" s="68"/>
      <c r="I191" s="68"/>
      <c r="J191" s="69" t="s">
        <v>32</v>
      </c>
      <c r="K191" s="93"/>
      <c r="L191" s="93"/>
      <c r="M191" s="93"/>
      <c r="N191" s="93"/>
      <c r="O191" s="93"/>
      <c r="P191" s="93"/>
      <c r="Q191" s="93"/>
      <c r="R191" s="93"/>
    </row>
    <row r="192" spans="1:18" ht="81.75" hidden="1" customHeight="1" x14ac:dyDescent="0.25">
      <c r="A192" s="57" t="e">
        <f>+K192:M194</f>
        <v>#VALUE!</v>
      </c>
      <c r="B192" s="241" t="s">
        <v>146</v>
      </c>
      <c r="C192" s="242" t="s">
        <v>696</v>
      </c>
      <c r="D192" s="241" t="s">
        <v>91</v>
      </c>
      <c r="E192" s="51" t="e">
        <f>#REF!*1.017*1.014*1.008*1.042</f>
        <v>#REF!</v>
      </c>
      <c r="F192" s="51">
        <v>14735.563328185432</v>
      </c>
      <c r="G192" s="51">
        <f>F192*'Індекс інфляції'!$C$15</f>
        <v>14749.061456822154</v>
      </c>
      <c r="H192" s="236">
        <v>44579</v>
      </c>
      <c r="I192" s="236">
        <v>46404</v>
      </c>
      <c r="J192" s="237" t="s">
        <v>32</v>
      </c>
      <c r="K192" s="92"/>
      <c r="L192" s="92"/>
      <c r="M192" s="92"/>
      <c r="N192" s="92"/>
      <c r="O192" s="92"/>
      <c r="P192" s="92"/>
      <c r="Q192" s="92"/>
      <c r="R192" s="92"/>
    </row>
    <row r="193" spans="1:18" ht="95.25" hidden="1" customHeight="1" x14ac:dyDescent="0.25">
      <c r="A193" s="53"/>
      <c r="B193" s="53"/>
      <c r="C193" s="111" t="s">
        <v>628</v>
      </c>
      <c r="D193" s="53" t="s">
        <v>136</v>
      </c>
      <c r="E193" s="47" t="e">
        <f>#REF!*1*1.019*1.017*1.014*1.008*1.042</f>
        <v>#REF!</v>
      </c>
      <c r="F193" s="47">
        <v>151.36942288587943</v>
      </c>
      <c r="G193" s="47">
        <f>F193*'Індекс інфляції'!$C$15</f>
        <v>151.50808089957559</v>
      </c>
      <c r="H193" s="68"/>
      <c r="I193" s="68"/>
      <c r="J193" s="69" t="s">
        <v>32</v>
      </c>
      <c r="K193" s="93"/>
      <c r="L193" s="93"/>
      <c r="M193" s="93"/>
      <c r="N193" s="93"/>
      <c r="O193" s="93"/>
      <c r="P193" s="93"/>
      <c r="Q193" s="93"/>
      <c r="R193" s="93"/>
    </row>
    <row r="194" spans="1:18" ht="90.75" hidden="1" customHeight="1" x14ac:dyDescent="0.25">
      <c r="A194" s="57"/>
      <c r="B194" s="241" t="s">
        <v>146</v>
      </c>
      <c r="C194" s="242" t="s">
        <v>740</v>
      </c>
      <c r="D194" s="241" t="s">
        <v>136</v>
      </c>
      <c r="E194" s="52" t="e">
        <f>#REF!*1*1.137*1.098*1.042</f>
        <v>#REF!</v>
      </c>
      <c r="F194" s="52">
        <v>1201.2140242728003</v>
      </c>
      <c r="G194" s="51">
        <f>F194*'Індекс інфляції'!$C$15</f>
        <v>1202.3143650645809</v>
      </c>
      <c r="H194" s="236">
        <v>44672</v>
      </c>
      <c r="I194" s="236">
        <v>46497</v>
      </c>
      <c r="J194" s="237" t="s">
        <v>32</v>
      </c>
      <c r="K194" s="93"/>
      <c r="L194" s="93"/>
      <c r="M194" s="93"/>
      <c r="N194" s="93"/>
      <c r="O194" s="93"/>
      <c r="P194" s="93"/>
      <c r="Q194" s="93"/>
      <c r="R194" s="93"/>
    </row>
    <row r="195" spans="1:18" ht="81" hidden="1" customHeight="1" x14ac:dyDescent="0.25">
      <c r="A195" s="53"/>
      <c r="B195" s="53"/>
      <c r="C195" s="111" t="s">
        <v>672</v>
      </c>
      <c r="D195" s="53" t="s">
        <v>405</v>
      </c>
      <c r="E195" s="47"/>
      <c r="F195" s="47"/>
      <c r="G195" s="47"/>
      <c r="H195" s="68"/>
      <c r="I195" s="68"/>
      <c r="J195" s="69" t="s">
        <v>32</v>
      </c>
      <c r="K195" s="92"/>
      <c r="L195" s="92"/>
      <c r="M195" s="92"/>
      <c r="N195" s="92"/>
      <c r="O195" s="92"/>
      <c r="P195" s="92"/>
      <c r="Q195" s="92"/>
      <c r="R195" s="92"/>
    </row>
    <row r="196" spans="1:18" ht="60.75" customHeight="1" x14ac:dyDescent="0.25">
      <c r="A196" s="57">
        <v>88</v>
      </c>
      <c r="B196" s="57" t="s">
        <v>146</v>
      </c>
      <c r="C196" s="109" t="s">
        <v>679</v>
      </c>
      <c r="D196" s="57" t="s">
        <v>40</v>
      </c>
      <c r="E196" s="59" t="e">
        <f>#REF!*1.002*0.999*1.02*1.012*1.009*1.01*1.098*1.042</f>
        <v>#REF!</v>
      </c>
      <c r="F196" s="59">
        <v>1040.9029409800125</v>
      </c>
      <c r="G196" s="59">
        <f>F196*'Індекс інфляції'!$C$15</f>
        <v>1041.8564329831868</v>
      </c>
      <c r="H196" s="71">
        <v>44038</v>
      </c>
      <c r="I196" s="71">
        <v>45102</v>
      </c>
      <c r="J196" s="72" t="s">
        <v>150</v>
      </c>
      <c r="K196" s="92"/>
      <c r="L196" s="92"/>
      <c r="M196" s="92"/>
      <c r="N196" s="92"/>
      <c r="O196" s="92"/>
      <c r="P196" s="92"/>
      <c r="Q196" s="92"/>
      <c r="R196" s="92"/>
    </row>
    <row r="197" spans="1:18" ht="60.75" hidden="1" customHeight="1" x14ac:dyDescent="0.25">
      <c r="A197" s="53"/>
      <c r="B197" s="53"/>
      <c r="C197" s="55"/>
      <c r="D197" s="53" t="s">
        <v>48</v>
      </c>
      <c r="E197" s="86" t="e">
        <f>#REF!*1.009*1.01*1.098*1.042</f>
        <v>#REF!</v>
      </c>
      <c r="F197" s="86">
        <v>944.85671545094283</v>
      </c>
      <c r="G197" s="55">
        <f>F197*'Індекс інфляції'!$C$15</f>
        <v>945.72222681310654</v>
      </c>
      <c r="H197" s="68"/>
      <c r="I197" s="68"/>
      <c r="J197" s="69" t="s">
        <v>32</v>
      </c>
      <c r="K197" s="92"/>
      <c r="L197" s="92"/>
      <c r="M197" s="92"/>
      <c r="N197" s="92"/>
      <c r="O197" s="92"/>
      <c r="P197" s="92"/>
      <c r="Q197" s="92"/>
      <c r="R197" s="92"/>
    </row>
    <row r="198" spans="1:18" s="131" customFormat="1" ht="60.75" customHeight="1" x14ac:dyDescent="0.25">
      <c r="A198" s="76">
        <v>89</v>
      </c>
      <c r="B198" s="57" t="s">
        <v>146</v>
      </c>
      <c r="C198" s="109" t="s">
        <v>655</v>
      </c>
      <c r="D198" s="57" t="s">
        <v>55</v>
      </c>
      <c r="E198" s="86"/>
      <c r="F198" s="86"/>
      <c r="G198" s="55"/>
      <c r="H198" s="71">
        <v>44491</v>
      </c>
      <c r="I198" s="71">
        <v>45556</v>
      </c>
      <c r="J198" s="72" t="e">
        <f>IF(#REF!&gt;90,"Діючий",IF(#REF!&lt;0,"Просрочений","Закінчується"))</f>
        <v>#REF!</v>
      </c>
      <c r="K198" s="130"/>
      <c r="L198" s="130"/>
      <c r="M198" s="130"/>
      <c r="N198" s="130"/>
      <c r="O198" s="130"/>
      <c r="P198" s="130"/>
      <c r="Q198" s="130"/>
      <c r="R198" s="130"/>
    </row>
    <row r="199" spans="1:18" ht="78" customHeight="1" x14ac:dyDescent="0.25">
      <c r="A199" s="57">
        <v>90</v>
      </c>
      <c r="B199" s="57" t="s">
        <v>146</v>
      </c>
      <c r="C199" s="109" t="s">
        <v>1040</v>
      </c>
      <c r="D199" s="57" t="s">
        <v>1039</v>
      </c>
      <c r="E199" s="47" t="e">
        <f>#REF!*1.017*1.014*1.008*1.042</f>
        <v>#REF!</v>
      </c>
      <c r="F199" s="47">
        <v>439.95240311428222</v>
      </c>
      <c r="G199" s="47">
        <f>F199*'Індекс інфляції'!$C$15</f>
        <v>440.35541004377728</v>
      </c>
      <c r="H199" s="71">
        <v>45231</v>
      </c>
      <c r="I199" s="71">
        <v>47047</v>
      </c>
      <c r="J199" s="72" t="e">
        <f>IF(#REF!&gt;90,"Діючий",IF(#REF!&lt;0,"Просрочений","Закінчується"))</f>
        <v>#REF!</v>
      </c>
      <c r="K199" s="93"/>
      <c r="L199" s="93"/>
      <c r="M199" s="93"/>
      <c r="N199" s="93"/>
      <c r="O199" s="93"/>
      <c r="P199" s="93"/>
      <c r="Q199" s="93"/>
      <c r="R199" s="93"/>
    </row>
    <row r="200" spans="1:18" ht="81" hidden="1" customHeight="1" x14ac:dyDescent="0.25">
      <c r="A200" s="53"/>
      <c r="B200" s="53"/>
      <c r="C200" s="55"/>
      <c r="D200" s="53" t="s">
        <v>49</v>
      </c>
      <c r="E200" s="55">
        <v>363.99</v>
      </c>
      <c r="F200" s="55">
        <v>363.99</v>
      </c>
      <c r="G200" s="55">
        <f>F200*'Індекс інфляції'!$C$15</f>
        <v>364.32342355043073</v>
      </c>
      <c r="H200" s="68"/>
      <c r="I200" s="68"/>
      <c r="J200" s="69" t="s">
        <v>32</v>
      </c>
      <c r="K200" s="92"/>
      <c r="L200" s="92"/>
      <c r="M200" s="92"/>
      <c r="N200" s="92"/>
      <c r="O200" s="92"/>
      <c r="P200" s="92"/>
      <c r="Q200" s="92"/>
      <c r="R200" s="92"/>
    </row>
    <row r="201" spans="1:18" ht="81" hidden="1" customHeight="1" x14ac:dyDescent="0.25">
      <c r="A201" s="53"/>
      <c r="B201" s="53"/>
      <c r="C201" s="111" t="s">
        <v>686</v>
      </c>
      <c r="D201" s="53" t="s">
        <v>49</v>
      </c>
      <c r="E201" s="47" t="e">
        <f>#REF!*1.013*1.016*1.002*0.999*1.02*1.012*1.009*1.01*1.098*1.042</f>
        <v>#REF!</v>
      </c>
      <c r="F201" s="47">
        <v>423.8799292177153</v>
      </c>
      <c r="G201" s="47">
        <f>F201*'Індекс інфляції'!$C$15</f>
        <v>424.26821337650017</v>
      </c>
      <c r="H201" s="68"/>
      <c r="I201" s="68"/>
      <c r="J201" s="69" t="s">
        <v>32</v>
      </c>
      <c r="K201" s="92"/>
      <c r="L201" s="92"/>
      <c r="M201" s="92"/>
      <c r="N201" s="92"/>
      <c r="O201" s="92"/>
      <c r="P201" s="92"/>
      <c r="Q201" s="92"/>
      <c r="R201" s="92"/>
    </row>
    <row r="202" spans="1:18" ht="60.75" hidden="1" customHeight="1" x14ac:dyDescent="0.25">
      <c r="A202" s="53"/>
      <c r="B202" s="53"/>
      <c r="C202" s="111" t="s">
        <v>502</v>
      </c>
      <c r="D202" s="53" t="s">
        <v>234</v>
      </c>
      <c r="E202" s="56" t="e">
        <f>#REF!*1*1.137*1.098*1.042</f>
        <v>#REF!</v>
      </c>
      <c r="F202" s="56">
        <v>3127.2463666097283</v>
      </c>
      <c r="G202" s="55">
        <f>F202*'Індекс інфляції'!$C$15</f>
        <v>3130.1109991178373</v>
      </c>
      <c r="H202" s="68">
        <v>42370</v>
      </c>
      <c r="I202" s="77">
        <v>44499</v>
      </c>
      <c r="J202" s="69" t="s">
        <v>32</v>
      </c>
      <c r="K202" s="93"/>
      <c r="L202" s="93"/>
      <c r="M202" s="93"/>
      <c r="N202" s="93"/>
      <c r="O202" s="93"/>
      <c r="P202" s="93"/>
      <c r="Q202" s="93"/>
      <c r="R202" s="93"/>
    </row>
    <row r="203" spans="1:18" ht="101.25" hidden="1" customHeight="1" x14ac:dyDescent="0.25">
      <c r="A203" s="241"/>
      <c r="B203" s="241" t="s">
        <v>146</v>
      </c>
      <c r="C203" s="242" t="s">
        <v>598</v>
      </c>
      <c r="D203" s="241" t="s">
        <v>252</v>
      </c>
      <c r="E203" s="59" t="e">
        <f>#REF!*1.011*1.008*1*1*0.993*1*1.019*1.017*1.014*1.008*1.042</f>
        <v>#REF!</v>
      </c>
      <c r="F203" s="59">
        <v>945.65194782365916</v>
      </c>
      <c r="G203" s="59">
        <f>F203*'Індекс інфляції'!$C$15</f>
        <v>946.51818763770655</v>
      </c>
      <c r="H203" s="236">
        <v>44434</v>
      </c>
      <c r="I203" s="259">
        <v>46260</v>
      </c>
      <c r="J203" s="237" t="s">
        <v>32</v>
      </c>
      <c r="K203" s="92"/>
      <c r="L203" s="92"/>
      <c r="M203" s="92"/>
      <c r="N203" s="92"/>
      <c r="O203" s="92"/>
      <c r="P203" s="92"/>
      <c r="Q203" s="92"/>
      <c r="R203" s="92"/>
    </row>
    <row r="204" spans="1:18" ht="60.75" hidden="1" customHeight="1" x14ac:dyDescent="0.25">
      <c r="A204" s="53"/>
      <c r="B204" s="53"/>
      <c r="C204" s="55" t="s">
        <v>520</v>
      </c>
      <c r="D204" s="53" t="s">
        <v>256</v>
      </c>
      <c r="E204" s="59" t="e">
        <f>#REF!*1.011*1.008*1*1*0.993*1*1.019*1.017*1.014*1.008*1.042</f>
        <v>#REF!</v>
      </c>
      <c r="F204" s="59">
        <v>1505.7485084446771</v>
      </c>
      <c r="G204" s="59">
        <f>F204*'Індекс інфляції'!$C$15</f>
        <v>1507.127810111595</v>
      </c>
      <c r="H204" s="68"/>
      <c r="I204" s="68"/>
      <c r="J204" s="78" t="s">
        <v>32</v>
      </c>
      <c r="K204" s="92"/>
      <c r="L204" s="92"/>
      <c r="M204" s="92"/>
      <c r="N204" s="92"/>
      <c r="O204" s="92"/>
      <c r="P204" s="92"/>
      <c r="Q204" s="92"/>
      <c r="R204" s="92"/>
    </row>
    <row r="205" spans="1:18" ht="101.25" hidden="1" customHeight="1" x14ac:dyDescent="0.25">
      <c r="A205" s="53"/>
      <c r="B205" s="53" t="s">
        <v>146</v>
      </c>
      <c r="C205" s="111" t="s">
        <v>762</v>
      </c>
      <c r="D205" s="53" t="s">
        <v>253</v>
      </c>
      <c r="E205" s="59" t="e">
        <f>#REF!*1.011*1.008*1*1*0.993*1*1.019*1.017*1.014*1.008*1.042</f>
        <v>#REF!</v>
      </c>
      <c r="F205" s="59">
        <v>957.04453737294875</v>
      </c>
      <c r="G205" s="59">
        <f>F205*'Індекс інфляції'!$C$15</f>
        <v>957.92121307165269</v>
      </c>
      <c r="H205" s="68"/>
      <c r="I205" s="68"/>
      <c r="J205" s="69" t="s">
        <v>32</v>
      </c>
      <c r="K205" s="92"/>
      <c r="L205" s="92"/>
      <c r="M205" s="92"/>
      <c r="N205" s="92"/>
      <c r="O205" s="92"/>
      <c r="P205" s="92"/>
      <c r="Q205" s="92"/>
      <c r="R205" s="92"/>
    </row>
    <row r="206" spans="1:18" ht="101.25" hidden="1" customHeight="1" x14ac:dyDescent="0.25">
      <c r="A206" s="53"/>
      <c r="B206" s="53"/>
      <c r="C206" s="111" t="s">
        <v>505</v>
      </c>
      <c r="D206" s="53" t="s">
        <v>790</v>
      </c>
      <c r="E206" s="51" t="e">
        <f>#REF!*1*1.019*1.017*1.014*1.008*1.042</f>
        <v>#REF!</v>
      </c>
      <c r="F206" s="51">
        <v>7174.2201536940465</v>
      </c>
      <c r="G206" s="51">
        <f>F206*'Індекс інфляції'!$C$15</f>
        <v>7180.7919110368757</v>
      </c>
      <c r="H206" s="68">
        <v>43320</v>
      </c>
      <c r="I206" s="77">
        <v>44384</v>
      </c>
      <c r="J206" s="69" t="s">
        <v>32</v>
      </c>
      <c r="K206" s="92"/>
      <c r="L206" s="92"/>
      <c r="M206" s="92"/>
      <c r="N206" s="92"/>
      <c r="O206" s="92"/>
      <c r="P206" s="92"/>
      <c r="Q206" s="92"/>
      <c r="R206" s="92"/>
    </row>
    <row r="207" spans="1:18" ht="101.25" hidden="1" customHeight="1" x14ac:dyDescent="0.25">
      <c r="A207" s="53"/>
      <c r="B207" s="53"/>
      <c r="C207" s="111" t="s">
        <v>504</v>
      </c>
      <c r="D207" s="53" t="s">
        <v>790</v>
      </c>
      <c r="E207" s="51" t="e">
        <f>#REF!*1*1.019*1.017*1.014*1.008*1.042</f>
        <v>#REF!</v>
      </c>
      <c r="F207" s="51"/>
      <c r="G207" s="51"/>
      <c r="H207" s="68">
        <v>43320</v>
      </c>
      <c r="I207" s="77">
        <v>44384</v>
      </c>
      <c r="J207" s="69" t="s">
        <v>32</v>
      </c>
      <c r="K207" s="95"/>
      <c r="L207" s="95"/>
      <c r="M207" s="95"/>
      <c r="N207" s="95"/>
      <c r="O207" s="95"/>
      <c r="P207" s="95"/>
      <c r="Q207" s="95"/>
      <c r="R207" s="95"/>
    </row>
    <row r="208" spans="1:18" ht="101.25" customHeight="1" x14ac:dyDescent="0.25">
      <c r="A208" s="57">
        <v>91</v>
      </c>
      <c r="B208" s="57" t="s">
        <v>146</v>
      </c>
      <c r="C208" s="109" t="s">
        <v>618</v>
      </c>
      <c r="D208" s="57" t="s">
        <v>825</v>
      </c>
      <c r="E208" s="59" t="e">
        <f>#REF!*1.009*1.011*1.008*1*1*0.993*1*1.019*1.017*1.014*1.008*1.042</f>
        <v>#REF!</v>
      </c>
      <c r="F208" s="59">
        <v>12350.021903813604</v>
      </c>
      <c r="G208" s="59">
        <f>F208*'Індекс інфляції'!$C$15</f>
        <v>12361.334819418613</v>
      </c>
      <c r="H208" s="71">
        <v>44470</v>
      </c>
      <c r="I208" s="71">
        <v>46296</v>
      </c>
      <c r="J208" s="72" t="e">
        <f>IF(#REF!&gt;90,"Діючий",IF(#REF!&lt;0,"Просрочений","Закінчується"))</f>
        <v>#REF!</v>
      </c>
      <c r="K208" s="102"/>
      <c r="L208" s="102"/>
      <c r="M208" s="102"/>
      <c r="N208" s="102"/>
      <c r="O208" s="102"/>
      <c r="P208" s="102"/>
      <c r="Q208" s="102"/>
      <c r="R208" s="102"/>
    </row>
    <row r="209" spans="1:18" ht="60.75" customHeight="1" x14ac:dyDescent="0.25">
      <c r="A209" s="57">
        <v>92</v>
      </c>
      <c r="B209" s="57" t="s">
        <v>146</v>
      </c>
      <c r="C209" s="109" t="s">
        <v>451</v>
      </c>
      <c r="D209" s="57" t="s">
        <v>976</v>
      </c>
      <c r="E209" s="59" t="e">
        <f>#REF!*1.011*1.008*1*1*0.993*1*1.019*1.017*1.014*1.008*1.042</f>
        <v>#REF!</v>
      </c>
      <c r="F209" s="59">
        <v>3799.8307060838574</v>
      </c>
      <c r="G209" s="59">
        <f>F209*'Індекс інфляції'!$C$15</f>
        <v>3803.3114419421454</v>
      </c>
      <c r="H209" s="71">
        <v>44362</v>
      </c>
      <c r="I209" s="71">
        <v>46188</v>
      </c>
      <c r="J209" s="72" t="e">
        <f>IF(#REF!&gt;90,"Діючий",IF(#REF!&lt;0,"Просрочений","Закінчується"))</f>
        <v>#REF!</v>
      </c>
      <c r="K209" s="93"/>
      <c r="L209" s="93"/>
      <c r="M209" s="93"/>
      <c r="N209" s="93"/>
      <c r="O209" s="93"/>
      <c r="P209" s="93"/>
      <c r="Q209" s="93"/>
      <c r="R209" s="93"/>
    </row>
    <row r="210" spans="1:18" ht="81" customHeight="1" x14ac:dyDescent="0.25">
      <c r="A210" s="76">
        <v>93</v>
      </c>
      <c r="B210" s="76" t="s">
        <v>146</v>
      </c>
      <c r="C210" s="125" t="s">
        <v>658</v>
      </c>
      <c r="D210" s="76" t="s">
        <v>339</v>
      </c>
      <c r="E210" s="60" t="e">
        <f>#REF!*1*1.137*1.098*1.042</f>
        <v>#REF!</v>
      </c>
      <c r="F210" s="60"/>
      <c r="G210" s="59"/>
      <c r="H210" s="132">
        <v>43574</v>
      </c>
      <c r="I210" s="127" t="s">
        <v>941</v>
      </c>
      <c r="J210" s="129" t="s">
        <v>150</v>
      </c>
      <c r="K210" s="93"/>
      <c r="L210" s="93"/>
      <c r="M210" s="93"/>
      <c r="N210" s="93"/>
      <c r="O210" s="93"/>
      <c r="P210" s="93"/>
      <c r="Q210" s="93"/>
      <c r="R210" s="93"/>
    </row>
    <row r="211" spans="1:18" ht="77.25" customHeight="1" x14ac:dyDescent="0.25">
      <c r="A211" s="57">
        <v>94</v>
      </c>
      <c r="B211" s="57" t="s">
        <v>146</v>
      </c>
      <c r="C211" s="109" t="s">
        <v>657</v>
      </c>
      <c r="D211" s="76" t="s">
        <v>339</v>
      </c>
      <c r="E211" s="59" t="e">
        <f>#REF!*1.011*1.008*1*1*0.993*1*1.019*1.017*1.014*1.008*1.042</f>
        <v>#REF!</v>
      </c>
      <c r="F211" s="59">
        <v>100.69038704592505</v>
      </c>
      <c r="G211" s="59">
        <f>F211*'Індекс інфляції'!$C$15</f>
        <v>100.78262185002158</v>
      </c>
      <c r="H211" s="71">
        <v>44378</v>
      </c>
      <c r="I211" s="71" t="s">
        <v>940</v>
      </c>
      <c r="J211" s="72" t="s">
        <v>150</v>
      </c>
      <c r="K211" s="92"/>
      <c r="L211" s="92"/>
      <c r="M211" s="92"/>
      <c r="N211" s="92"/>
      <c r="O211" s="92"/>
      <c r="P211" s="92"/>
      <c r="Q211" s="92"/>
      <c r="R211" s="92"/>
    </row>
    <row r="212" spans="1:18" ht="77.25" customHeight="1" x14ac:dyDescent="0.25">
      <c r="A212" s="57">
        <v>95</v>
      </c>
      <c r="B212" s="57" t="s">
        <v>146</v>
      </c>
      <c r="C212" s="109" t="s">
        <v>1059</v>
      </c>
      <c r="D212" s="76" t="s">
        <v>1058</v>
      </c>
      <c r="E212" s="59"/>
      <c r="F212" s="59"/>
      <c r="G212" s="59"/>
      <c r="H212" s="71">
        <v>45323</v>
      </c>
      <c r="I212" s="71">
        <v>47149</v>
      </c>
      <c r="J212" s="72" t="e">
        <f>IF(#REF!&gt;90,"Діючий",IF(#REF!&lt;0,"Просрочений","Закінчується"))</f>
        <v>#REF!</v>
      </c>
      <c r="K212" s="92"/>
      <c r="L212" s="92"/>
      <c r="M212" s="92"/>
      <c r="N212" s="92"/>
      <c r="O212" s="92"/>
      <c r="P212" s="92"/>
      <c r="Q212" s="92"/>
      <c r="R212" s="92"/>
    </row>
    <row r="213" spans="1:18" ht="99.75" customHeight="1" x14ac:dyDescent="0.25">
      <c r="A213" s="57">
        <v>96</v>
      </c>
      <c r="B213" s="57" t="s">
        <v>146</v>
      </c>
      <c r="C213" s="109" t="s">
        <v>433</v>
      </c>
      <c r="D213" s="76" t="s">
        <v>339</v>
      </c>
      <c r="E213" s="59" t="e">
        <f>#REF!*1.011*1.008*1*1*0.993*1*1.019*1.017*1.014*1.008*1.042</f>
        <v>#REF!</v>
      </c>
      <c r="F213" s="59">
        <v>758.10981927256375</v>
      </c>
      <c r="G213" s="59">
        <f>F213*'Індекс інфляції'!$C$15</f>
        <v>758.80426600889791</v>
      </c>
      <c r="H213" s="71">
        <v>44344</v>
      </c>
      <c r="I213" s="71">
        <v>46170</v>
      </c>
      <c r="J213" s="72" t="e">
        <f>IF(#REF!&gt;90,"Діючий",IF(#REF!&lt;0,"Просрочений","Закінчується"))</f>
        <v>#REF!</v>
      </c>
      <c r="K213" s="92"/>
      <c r="L213" s="92"/>
      <c r="M213" s="92"/>
      <c r="N213" s="92"/>
      <c r="O213" s="92"/>
      <c r="P213" s="92"/>
      <c r="Q213" s="92"/>
      <c r="R213" s="92"/>
    </row>
    <row r="214" spans="1:18" ht="62.25" hidden="1" customHeight="1" x14ac:dyDescent="0.25">
      <c r="A214" s="53"/>
      <c r="B214" s="53" t="s">
        <v>146</v>
      </c>
      <c r="C214" s="111" t="s">
        <v>567</v>
      </c>
      <c r="D214" s="53" t="s">
        <v>566</v>
      </c>
      <c r="E214" s="59" t="e">
        <f>#REF!*1.011*1.008*1*1*0.993*1*1.019*1.017*1.014*1.008*1.042</f>
        <v>#REF!</v>
      </c>
      <c r="F214" s="59"/>
      <c r="G214" s="59"/>
      <c r="H214" s="68">
        <v>44348</v>
      </c>
      <c r="I214" s="68">
        <v>45047</v>
      </c>
      <c r="J214" s="69" t="s">
        <v>32</v>
      </c>
      <c r="K214" s="92"/>
      <c r="L214" s="92"/>
      <c r="M214" s="92"/>
      <c r="N214" s="92"/>
      <c r="O214" s="92"/>
      <c r="P214" s="92"/>
      <c r="Q214" s="92"/>
      <c r="R214" s="92"/>
    </row>
    <row r="215" spans="1:18" ht="90" customHeight="1" x14ac:dyDescent="0.25">
      <c r="A215" s="57">
        <v>97</v>
      </c>
      <c r="B215" s="57" t="s">
        <v>146</v>
      </c>
      <c r="C215" s="109" t="s">
        <v>501</v>
      </c>
      <c r="D215" s="57" t="s">
        <v>872</v>
      </c>
      <c r="E215" s="59" t="e">
        <f>#REF!*1.009*1.011*1.008*1*1*0.993*1*1.019*1.017*1.014*1.008*1.042</f>
        <v>#REF!</v>
      </c>
      <c r="F215" s="59">
        <v>7789.5685752940099</v>
      </c>
      <c r="G215" s="59">
        <f>F215*'Індекс інфляції'!$C$15</f>
        <v>7796.7040065165666</v>
      </c>
      <c r="H215" s="71">
        <v>44413</v>
      </c>
      <c r="I215" s="71">
        <v>46239</v>
      </c>
      <c r="J215" s="72" t="e">
        <f>IF(#REF!&gt;90,"Діючий",IF(#REF!&lt;0,"Просрочений","Закінчується"))</f>
        <v>#REF!</v>
      </c>
      <c r="K215" s="92"/>
      <c r="L215" s="92"/>
      <c r="M215" s="92"/>
      <c r="N215" s="92"/>
      <c r="O215" s="92"/>
      <c r="P215" s="92"/>
      <c r="Q215" s="92"/>
      <c r="R215" s="92"/>
    </row>
    <row r="216" spans="1:18" ht="100.5" customHeight="1" x14ac:dyDescent="0.25">
      <c r="A216" s="57">
        <v>98</v>
      </c>
      <c r="B216" s="57" t="s">
        <v>146</v>
      </c>
      <c r="C216" s="109" t="s">
        <v>450</v>
      </c>
      <c r="D216" s="57" t="s">
        <v>254</v>
      </c>
      <c r="E216" s="59" t="e">
        <f>#REF!*1.011*1.008*1*1*0.993*1*1.019*1.017*1.014*1.008*1.042</f>
        <v>#REF!</v>
      </c>
      <c r="F216" s="59">
        <v>466.87278741205409</v>
      </c>
      <c r="G216" s="59">
        <f>F216*'Індекс інфляції'!$C$15</f>
        <v>467.30045405778179</v>
      </c>
      <c r="H216" s="71">
        <v>44357</v>
      </c>
      <c r="I216" s="71">
        <v>46183</v>
      </c>
      <c r="J216" s="72" t="e">
        <f>IF(#REF!&gt;90,"Діючий",IF(#REF!&lt;0,"Просрочений","Закінчується"))</f>
        <v>#REF!</v>
      </c>
      <c r="K216" s="92"/>
      <c r="L216" s="92"/>
      <c r="M216" s="92"/>
      <c r="N216" s="92"/>
      <c r="O216" s="92"/>
      <c r="P216" s="92"/>
      <c r="Q216" s="92"/>
      <c r="R216" s="92"/>
    </row>
    <row r="217" spans="1:18" ht="222.75" customHeight="1" x14ac:dyDescent="0.25">
      <c r="A217" s="57">
        <v>99</v>
      </c>
      <c r="B217" s="57" t="s">
        <v>146</v>
      </c>
      <c r="C217" s="109" t="s">
        <v>522</v>
      </c>
      <c r="D217" s="57" t="s">
        <v>99</v>
      </c>
      <c r="E217" s="59" t="e">
        <f>#REF!*1.011*1.008*1*1*0.993*1*1.019*1.017*1.014*1.008*1.042</f>
        <v>#REF!</v>
      </c>
      <c r="F217" s="59">
        <v>589.66256434251227</v>
      </c>
      <c r="G217" s="59">
        <f>F217*'Індекс інфляції'!$C$15</f>
        <v>590.20270936231827</v>
      </c>
      <c r="H217" s="71">
        <v>44340</v>
      </c>
      <c r="I217" s="71">
        <v>46166</v>
      </c>
      <c r="J217" s="211" t="s">
        <v>984</v>
      </c>
      <c r="K217" s="92"/>
      <c r="L217" s="92"/>
      <c r="M217" s="92"/>
      <c r="N217" s="92"/>
      <c r="O217" s="92"/>
      <c r="P217" s="92"/>
      <c r="Q217" s="92"/>
      <c r="R217" s="92"/>
    </row>
    <row r="218" spans="1:18" ht="57" hidden="1" customHeight="1" x14ac:dyDescent="0.25">
      <c r="A218" s="53"/>
      <c r="B218" s="53"/>
      <c r="C218" s="111" t="s">
        <v>564</v>
      </c>
      <c r="D218" s="53" t="s">
        <v>519</v>
      </c>
      <c r="E218" s="59"/>
      <c r="F218" s="59"/>
      <c r="G218" s="59"/>
      <c r="H218" s="68"/>
      <c r="I218" s="68"/>
      <c r="J218" s="78" t="s">
        <v>32</v>
      </c>
      <c r="K218" s="92"/>
      <c r="L218" s="92"/>
      <c r="M218" s="92"/>
      <c r="N218" s="92"/>
      <c r="O218" s="92"/>
      <c r="P218" s="92"/>
      <c r="Q218" s="92"/>
      <c r="R218" s="92"/>
    </row>
    <row r="219" spans="1:18" ht="92.25" hidden="1" customHeight="1" x14ac:dyDescent="0.25">
      <c r="A219" s="53"/>
      <c r="B219" s="53"/>
      <c r="C219" s="111" t="s">
        <v>503</v>
      </c>
      <c r="D219" s="53" t="s">
        <v>235</v>
      </c>
      <c r="E219" s="52" t="e">
        <f>#REF!*1*1.137*1.098*1.042</f>
        <v>#REF!</v>
      </c>
      <c r="F219" s="52">
        <v>963.31276722384007</v>
      </c>
      <c r="G219" s="51">
        <f>F219*'Індекс інфляції'!$C$15</f>
        <v>964.19518477108875</v>
      </c>
      <c r="H219" s="68">
        <v>42370</v>
      </c>
      <c r="I219" s="77">
        <v>44499</v>
      </c>
      <c r="J219" s="69" t="s">
        <v>32</v>
      </c>
      <c r="K219" s="93"/>
      <c r="L219" s="93"/>
      <c r="M219" s="93"/>
      <c r="N219" s="93"/>
      <c r="O219" s="93"/>
      <c r="P219" s="93"/>
      <c r="Q219" s="93"/>
      <c r="R219" s="93"/>
    </row>
    <row r="220" spans="1:18" ht="60.75" hidden="1" customHeight="1" x14ac:dyDescent="0.25">
      <c r="A220" s="53"/>
      <c r="B220" s="53"/>
      <c r="C220" s="112" t="s">
        <v>561</v>
      </c>
      <c r="D220" s="53" t="s">
        <v>233</v>
      </c>
      <c r="E220" s="60" t="e">
        <f>#REF!*1*1.137*1.098*1.042</f>
        <v>#REF!</v>
      </c>
      <c r="F220" s="60">
        <v>997.89222487298412</v>
      </c>
      <c r="G220" s="59">
        <f>F220*'Індекс інфляції'!$C$15</f>
        <v>998.80631803094013</v>
      </c>
      <c r="H220" s="68"/>
      <c r="I220" s="77"/>
      <c r="J220" s="69" t="s">
        <v>32</v>
      </c>
      <c r="K220" s="93"/>
      <c r="L220" s="93"/>
      <c r="M220" s="93"/>
      <c r="N220" s="93"/>
      <c r="O220" s="93"/>
      <c r="P220" s="93"/>
      <c r="Q220" s="93"/>
      <c r="R220" s="93"/>
    </row>
    <row r="221" spans="1:18" ht="117" hidden="1" customHeight="1" x14ac:dyDescent="0.25">
      <c r="A221" s="53"/>
      <c r="B221" s="53"/>
      <c r="C221" s="111" t="s">
        <v>631</v>
      </c>
      <c r="D221" s="53" t="s">
        <v>233</v>
      </c>
      <c r="E221" s="49" t="e">
        <f>#REF!*1*1.137*1.098*1.042</f>
        <v>#REF!</v>
      </c>
      <c r="F221" s="49">
        <v>167.2580606139</v>
      </c>
      <c r="G221" s="47">
        <f>F221*'Індекс інфляції'!$C$15</f>
        <v>167.41127299997666</v>
      </c>
      <c r="H221" s="68"/>
      <c r="I221" s="77"/>
      <c r="J221" s="69" t="s">
        <v>32</v>
      </c>
      <c r="K221" s="93"/>
      <c r="L221" s="93"/>
      <c r="M221" s="93"/>
      <c r="N221" s="93"/>
      <c r="O221" s="93"/>
      <c r="P221" s="93"/>
      <c r="Q221" s="93"/>
      <c r="R221" s="93"/>
    </row>
    <row r="222" spans="1:18" ht="117.75" hidden="1" customHeight="1" x14ac:dyDescent="0.25">
      <c r="A222" s="53"/>
      <c r="B222" s="53"/>
      <c r="C222" s="111" t="s">
        <v>630</v>
      </c>
      <c r="D222" s="53" t="s">
        <v>232</v>
      </c>
      <c r="E222" s="49" t="e">
        <f>#REF!*1*1.137*1.098*1.042</f>
        <v>#REF!</v>
      </c>
      <c r="F222" s="49">
        <v>1070.4255707311202</v>
      </c>
      <c r="G222" s="47">
        <f>F222*'Індекс інфляції'!$C$15</f>
        <v>1071.406106169635</v>
      </c>
      <c r="H222" s="68"/>
      <c r="I222" s="77"/>
      <c r="J222" s="69" t="s">
        <v>32</v>
      </c>
      <c r="K222" s="92"/>
      <c r="L222" s="92"/>
      <c r="M222" s="92"/>
      <c r="N222" s="92"/>
      <c r="O222" s="92"/>
      <c r="P222" s="92"/>
      <c r="Q222" s="92"/>
      <c r="R222" s="92"/>
    </row>
    <row r="223" spans="1:18" ht="70.5" hidden="1" customHeight="1" x14ac:dyDescent="0.25">
      <c r="A223" s="53"/>
      <c r="B223" s="53"/>
      <c r="C223" s="55"/>
      <c r="D223" s="53" t="s">
        <v>255</v>
      </c>
      <c r="E223" s="55" t="e">
        <f>#REF!*1.011*1.008*1*1*0.993*1*1.019*1.017*1.014*1.008*1.042</f>
        <v>#REF!</v>
      </c>
      <c r="F223" s="55">
        <v>242.59514216722039</v>
      </c>
      <c r="G223" s="55">
        <f>F223*'Індекс інфляції'!$C$15</f>
        <v>242.81736512284732</v>
      </c>
      <c r="H223" s="68"/>
      <c r="I223" s="77"/>
      <c r="J223" s="78" t="s">
        <v>32</v>
      </c>
      <c r="K223" s="93"/>
      <c r="L223" s="93"/>
      <c r="M223" s="93"/>
      <c r="N223" s="93"/>
      <c r="O223" s="93"/>
      <c r="P223" s="93"/>
      <c r="Q223" s="93"/>
      <c r="R223" s="93"/>
    </row>
    <row r="224" spans="1:18" s="131" customFormat="1" ht="126.75" customHeight="1" x14ac:dyDescent="0.25">
      <c r="A224" s="76">
        <v>100</v>
      </c>
      <c r="B224" s="76" t="s">
        <v>146</v>
      </c>
      <c r="C224" s="125" t="s">
        <v>1117</v>
      </c>
      <c r="D224" s="57" t="s">
        <v>825</v>
      </c>
      <c r="E224" s="55"/>
      <c r="F224" s="55"/>
      <c r="G224" s="55"/>
      <c r="H224" s="132">
        <v>45586</v>
      </c>
      <c r="I224" s="132">
        <v>47411</v>
      </c>
      <c r="J224" s="229" t="s">
        <v>998</v>
      </c>
      <c r="K224" s="133"/>
      <c r="L224" s="133"/>
      <c r="M224" s="133"/>
      <c r="N224" s="133"/>
      <c r="O224" s="133"/>
      <c r="P224" s="133"/>
      <c r="Q224" s="133"/>
      <c r="R224" s="133"/>
    </row>
    <row r="225" spans="1:18" s="131" customFormat="1" ht="126.75" customHeight="1" x14ac:dyDescent="0.25">
      <c r="A225" s="76">
        <v>101</v>
      </c>
      <c r="B225" s="76" t="s">
        <v>146</v>
      </c>
      <c r="C225" s="125" t="s">
        <v>1056</v>
      </c>
      <c r="D225" s="57" t="s">
        <v>1055</v>
      </c>
      <c r="E225" s="55"/>
      <c r="F225" s="55"/>
      <c r="G225" s="55"/>
      <c r="H225" s="132">
        <v>45320</v>
      </c>
      <c r="I225" s="132">
        <v>47146</v>
      </c>
      <c r="J225" s="229" t="s">
        <v>998</v>
      </c>
      <c r="K225" s="133"/>
      <c r="L225" s="133"/>
      <c r="M225" s="133"/>
      <c r="N225" s="133"/>
      <c r="O225" s="133"/>
      <c r="P225" s="133"/>
      <c r="Q225" s="133"/>
      <c r="R225" s="133"/>
    </row>
    <row r="226" spans="1:18" ht="94.5" customHeight="1" x14ac:dyDescent="0.25">
      <c r="A226" s="76">
        <v>102</v>
      </c>
      <c r="B226" s="76" t="s">
        <v>146</v>
      </c>
      <c r="C226" s="125" t="s">
        <v>1089</v>
      </c>
      <c r="D226" s="57" t="s">
        <v>790</v>
      </c>
      <c r="E226" s="51" t="e">
        <f>#REF!*1.008*1.042</f>
        <v>#REF!</v>
      </c>
      <c r="F226" s="51">
        <v>8773.3200643199998</v>
      </c>
      <c r="G226" s="51">
        <f>F226*'Індекс інфляції'!$C$15</f>
        <v>8781.3566354480827</v>
      </c>
      <c r="H226" s="132">
        <v>45461</v>
      </c>
      <c r="I226" s="132">
        <v>47286</v>
      </c>
      <c r="J226" s="229" t="s">
        <v>998</v>
      </c>
      <c r="K226" s="93"/>
      <c r="L226" s="93"/>
      <c r="M226" s="93"/>
      <c r="N226" s="93"/>
      <c r="O226" s="93"/>
      <c r="P226" s="93"/>
      <c r="Q226" s="93"/>
      <c r="R226" s="93"/>
    </row>
    <row r="227" spans="1:18" ht="101.25" hidden="1" customHeight="1" x14ac:dyDescent="0.25">
      <c r="A227" s="53"/>
      <c r="B227" s="53"/>
      <c r="C227" s="111" t="s">
        <v>631</v>
      </c>
      <c r="D227" s="53" t="s">
        <v>259</v>
      </c>
      <c r="E227" s="47" t="e">
        <f>#REF!*1.002*0.999*1.02*1.012*1.009*1.01*1.098*1.042</f>
        <v>#REF!</v>
      </c>
      <c r="F227" s="47">
        <v>2994.7404081357599</v>
      </c>
      <c r="G227" s="47">
        <f>F227*'Індекс інфляції'!$C$15</f>
        <v>2997.4836620149849</v>
      </c>
      <c r="H227" s="68"/>
      <c r="I227" s="68"/>
      <c r="J227" s="69" t="s">
        <v>32</v>
      </c>
      <c r="K227" s="92"/>
      <c r="L227" s="92"/>
      <c r="M227" s="92"/>
      <c r="N227" s="92"/>
      <c r="O227" s="92"/>
      <c r="P227" s="92"/>
      <c r="Q227" s="92"/>
      <c r="R227" s="92"/>
    </row>
    <row r="228" spans="1:18" ht="141.75" customHeight="1" x14ac:dyDescent="0.25">
      <c r="A228" s="57">
        <v>103</v>
      </c>
      <c r="B228" s="57" t="s">
        <v>146</v>
      </c>
      <c r="C228" s="108" t="s">
        <v>576</v>
      </c>
      <c r="D228" s="57" t="s">
        <v>825</v>
      </c>
      <c r="E228" s="59">
        <v>4500</v>
      </c>
      <c r="F228" s="59">
        <v>4500</v>
      </c>
      <c r="G228" s="59">
        <f>F228*'Індекс інфляції'!$C$15</f>
        <v>4504.1221076868551</v>
      </c>
      <c r="H228" s="71">
        <v>43800</v>
      </c>
      <c r="I228" s="71" t="s">
        <v>935</v>
      </c>
      <c r="J228" s="72" t="s">
        <v>150</v>
      </c>
      <c r="K228" s="92"/>
      <c r="L228" s="92"/>
      <c r="M228" s="92"/>
      <c r="N228" s="92"/>
      <c r="O228" s="92"/>
      <c r="P228" s="92"/>
      <c r="Q228" s="92"/>
      <c r="R228" s="92"/>
    </row>
    <row r="229" spans="1:18" ht="141.75" customHeight="1" x14ac:dyDescent="0.25">
      <c r="A229" s="57">
        <v>104</v>
      </c>
      <c r="B229" s="57" t="s">
        <v>146</v>
      </c>
      <c r="C229" s="108" t="s">
        <v>1116</v>
      </c>
      <c r="D229" s="57" t="s">
        <v>1092</v>
      </c>
      <c r="E229" s="59"/>
      <c r="F229" s="59"/>
      <c r="G229" s="59"/>
      <c r="H229" s="71">
        <v>45614</v>
      </c>
      <c r="I229" s="71">
        <v>47439</v>
      </c>
      <c r="J229" s="72" t="e">
        <f>IF(#REF!&gt;90,"Діючий",IF(#REF!&lt;0,"Просрочений","Закінчується"))</f>
        <v>#REF!</v>
      </c>
      <c r="K229" s="92"/>
      <c r="L229" s="92"/>
      <c r="M229" s="92"/>
      <c r="N229" s="92"/>
      <c r="O229" s="92"/>
      <c r="P229" s="92"/>
      <c r="Q229" s="92"/>
      <c r="R229" s="92"/>
    </row>
    <row r="230" spans="1:18" ht="141.75" customHeight="1" x14ac:dyDescent="0.25">
      <c r="A230" s="57">
        <v>105</v>
      </c>
      <c r="B230" s="57" t="s">
        <v>146</v>
      </c>
      <c r="C230" s="108" t="s">
        <v>1093</v>
      </c>
      <c r="D230" s="57" t="s">
        <v>1092</v>
      </c>
      <c r="E230" s="59"/>
      <c r="F230" s="59"/>
      <c r="G230" s="59"/>
      <c r="H230" s="71">
        <v>45461</v>
      </c>
      <c r="I230" s="71">
        <v>47286</v>
      </c>
      <c r="J230" s="72" t="e">
        <f>IF(#REF!&gt;90,"Діючий",IF(#REF!&lt;0,"Просрочений","Закінчується"))</f>
        <v>#REF!</v>
      </c>
      <c r="K230" s="92"/>
      <c r="L230" s="92"/>
      <c r="M230" s="92"/>
      <c r="N230" s="92"/>
      <c r="O230" s="92"/>
      <c r="P230" s="92"/>
      <c r="Q230" s="92"/>
      <c r="R230" s="92"/>
    </row>
    <row r="231" spans="1:18" ht="147" customHeight="1" x14ac:dyDescent="0.25">
      <c r="A231" s="57">
        <v>106</v>
      </c>
      <c r="B231" s="57" t="s">
        <v>146</v>
      </c>
      <c r="C231" s="108" t="s">
        <v>743</v>
      </c>
      <c r="D231" s="57" t="s">
        <v>872</v>
      </c>
      <c r="E231" s="59"/>
      <c r="F231" s="59"/>
      <c r="G231" s="59"/>
      <c r="H231" s="71">
        <v>44622</v>
      </c>
      <c r="I231" s="71">
        <v>46447</v>
      </c>
      <c r="J231" s="72" t="e">
        <f>IF(#REF!&gt;90,"Діючий",IF(#REF!&lt;0,"Просрочений","Закінчується"))</f>
        <v>#REF!</v>
      </c>
      <c r="K231" s="92"/>
      <c r="L231" s="92"/>
      <c r="M231" s="92"/>
      <c r="N231" s="92"/>
      <c r="O231" s="92"/>
      <c r="P231" s="92"/>
      <c r="Q231" s="92"/>
      <c r="R231" s="92"/>
    </row>
    <row r="232" spans="1:18" ht="101.25" customHeight="1" x14ac:dyDescent="0.25">
      <c r="A232" s="57">
        <v>107</v>
      </c>
      <c r="B232" s="57" t="s">
        <v>146</v>
      </c>
      <c r="C232" s="109" t="s">
        <v>577</v>
      </c>
      <c r="D232" s="57" t="s">
        <v>825</v>
      </c>
      <c r="E232" s="47" t="e">
        <f>#REF!*1.016*1.002*0.999*1.02*1.012*1.009*1.01*1.098*1.042</f>
        <v>#REF!</v>
      </c>
      <c r="F232" s="47">
        <v>28988.321219673417</v>
      </c>
      <c r="G232" s="47">
        <f>F232*'Індекс інфляції'!$C$15</f>
        <v>29014.875215613116</v>
      </c>
      <c r="H232" s="71">
        <v>44313</v>
      </c>
      <c r="I232" s="71">
        <v>46139</v>
      </c>
      <c r="J232" s="72" t="e">
        <f>IF(#REF!&gt;90,"Діючий",IF(#REF!&lt;0,"Просрочений","Закінчується"))</f>
        <v>#REF!</v>
      </c>
      <c r="K232" s="92"/>
      <c r="L232" s="92"/>
      <c r="M232" s="92"/>
      <c r="N232" s="92"/>
      <c r="O232" s="92"/>
      <c r="P232" s="92"/>
      <c r="Q232" s="92"/>
      <c r="R232" s="92"/>
    </row>
    <row r="233" spans="1:18" ht="222.75" customHeight="1" x14ac:dyDescent="0.25">
      <c r="A233" s="57">
        <v>108</v>
      </c>
      <c r="B233" s="57" t="s">
        <v>146</v>
      </c>
      <c r="C233" s="108" t="s">
        <v>412</v>
      </c>
      <c r="D233" s="57" t="s">
        <v>167</v>
      </c>
      <c r="E233" s="60" t="e">
        <f>#REF!</f>
        <v>#REF!</v>
      </c>
      <c r="F233" s="60">
        <v>1511.93</v>
      </c>
      <c r="G233" s="59">
        <f>F233*'Індекс інфляції'!$C$15</f>
        <v>1513.3149640611082</v>
      </c>
      <c r="H233" s="71">
        <v>43709</v>
      </c>
      <c r="I233" s="71" t="s">
        <v>936</v>
      </c>
      <c r="J233" s="72" t="s">
        <v>150</v>
      </c>
      <c r="K233" s="92"/>
      <c r="L233" s="92"/>
      <c r="M233" s="92"/>
      <c r="N233" s="92"/>
      <c r="O233" s="92"/>
      <c r="P233" s="92"/>
      <c r="Q233" s="92"/>
      <c r="R233" s="92"/>
    </row>
    <row r="234" spans="1:18" ht="82.5" hidden="1" customHeight="1" x14ac:dyDescent="0.25">
      <c r="A234" s="53"/>
      <c r="B234" s="53"/>
      <c r="C234" s="111" t="s">
        <v>642</v>
      </c>
      <c r="D234" s="53" t="s">
        <v>231</v>
      </c>
      <c r="E234" s="60" t="e">
        <f>#REF!*1*1.137*1.098*1.042</f>
        <v>#REF!</v>
      </c>
      <c r="F234" s="60">
        <v>82855.08</v>
      </c>
      <c r="G234" s="59">
        <f>F234*'Індекс інфляції'!$C$15</f>
        <v>82930.977236036226</v>
      </c>
      <c r="H234" s="68"/>
      <c r="I234" s="68"/>
      <c r="J234" s="69" t="s">
        <v>32</v>
      </c>
      <c r="K234" s="93"/>
      <c r="L234" s="93"/>
      <c r="M234" s="93"/>
      <c r="N234" s="93"/>
      <c r="O234" s="93"/>
      <c r="P234" s="93"/>
      <c r="Q234" s="93"/>
      <c r="R234" s="93"/>
    </row>
    <row r="235" spans="1:18" ht="115.5" customHeight="1" x14ac:dyDescent="0.25">
      <c r="A235" s="74">
        <v>109</v>
      </c>
      <c r="B235" s="57" t="s">
        <v>146</v>
      </c>
      <c r="C235" s="107" t="s">
        <v>533</v>
      </c>
      <c r="D235" s="57" t="s">
        <v>790</v>
      </c>
      <c r="E235" s="59"/>
      <c r="F235" s="59"/>
      <c r="G235" s="59"/>
      <c r="H235" s="82">
        <v>44176</v>
      </c>
      <c r="I235" s="82">
        <v>45210</v>
      </c>
      <c r="J235" s="84" t="s">
        <v>150</v>
      </c>
      <c r="K235" s="92"/>
      <c r="L235" s="92"/>
      <c r="M235" s="92"/>
      <c r="N235" s="92"/>
      <c r="O235" s="92"/>
      <c r="P235" s="92"/>
      <c r="Q235" s="92"/>
      <c r="R235" s="92"/>
    </row>
    <row r="236" spans="1:18" ht="102" customHeight="1" x14ac:dyDescent="0.25">
      <c r="A236" s="57">
        <v>110</v>
      </c>
      <c r="B236" s="57" t="s">
        <v>146</v>
      </c>
      <c r="C236" s="107" t="s">
        <v>537</v>
      </c>
      <c r="D236" s="57" t="s">
        <v>825</v>
      </c>
      <c r="E236" s="59">
        <v>5449.37</v>
      </c>
      <c r="F236" s="59">
        <v>5449.37</v>
      </c>
      <c r="G236" s="59">
        <f>F236*'Індекс інфляції'!$C$15</f>
        <v>5454.3617533256702</v>
      </c>
      <c r="H236" s="82">
        <v>44299</v>
      </c>
      <c r="I236" s="71">
        <v>46125</v>
      </c>
      <c r="J236" s="72" t="e">
        <f>IF(#REF!&gt;90,"Діючий",IF(#REF!&lt;0,"Просрочений","Закінчується"))</f>
        <v>#REF!</v>
      </c>
      <c r="K236" s="93"/>
      <c r="L236" s="93"/>
      <c r="M236" s="93"/>
      <c r="N236" s="93"/>
      <c r="O236" s="93"/>
      <c r="P236" s="93"/>
      <c r="Q236" s="93"/>
      <c r="R236" s="93"/>
    </row>
    <row r="237" spans="1:18" ht="129" customHeight="1" x14ac:dyDescent="0.25">
      <c r="A237" s="57">
        <v>111</v>
      </c>
      <c r="B237" s="57"/>
      <c r="C237" s="107" t="s">
        <v>536</v>
      </c>
      <c r="D237" s="57" t="s">
        <v>825</v>
      </c>
      <c r="E237" s="59" t="e">
        <f>#REF!*1.009*1.011*1.008*1*1*0.993*1*1.019*1.017*1.014*1.008*1.042</f>
        <v>#REF!</v>
      </c>
      <c r="F237" s="59">
        <v>1970.2302482020605</v>
      </c>
      <c r="G237" s="59">
        <f>F237*'Індекс інфляції'!$C$15</f>
        <v>1972.0350262578356</v>
      </c>
      <c r="H237" s="82">
        <v>44299</v>
      </c>
      <c r="I237" s="71">
        <v>46125</v>
      </c>
      <c r="J237" s="72" t="e">
        <f>IF(#REF!&gt;90,"Діючий",IF(#REF!&lt;0,"Просрочений","Закінчується"))</f>
        <v>#REF!</v>
      </c>
      <c r="K237" s="93"/>
      <c r="L237" s="93"/>
      <c r="M237" s="93"/>
      <c r="N237" s="93"/>
      <c r="O237" s="93"/>
      <c r="P237" s="93"/>
      <c r="Q237" s="93"/>
      <c r="R237" s="93"/>
    </row>
    <row r="238" spans="1:18" ht="118.5" customHeight="1" x14ac:dyDescent="0.25">
      <c r="A238" s="57">
        <v>112</v>
      </c>
      <c r="B238" s="57" t="s">
        <v>146</v>
      </c>
      <c r="C238" s="107" t="s">
        <v>695</v>
      </c>
      <c r="D238" s="57" t="s">
        <v>872</v>
      </c>
      <c r="E238" s="59"/>
      <c r="F238" s="59"/>
      <c r="G238" s="59"/>
      <c r="H238" s="82">
        <v>44593</v>
      </c>
      <c r="I238" s="71">
        <v>46418</v>
      </c>
      <c r="J238" s="72" t="e">
        <f>IF(#REF!&gt;90,"Діючий",IF(#REF!&lt;0,"Просрочений","Закінчується"))</f>
        <v>#REF!</v>
      </c>
      <c r="K238" s="93"/>
      <c r="L238" s="93"/>
      <c r="M238" s="93"/>
      <c r="N238" s="93"/>
      <c r="O238" s="93"/>
      <c r="P238" s="93"/>
      <c r="Q238" s="93"/>
      <c r="R238" s="93"/>
    </row>
    <row r="239" spans="1:18" ht="118.5" customHeight="1" x14ac:dyDescent="0.25">
      <c r="A239" s="76">
        <v>113</v>
      </c>
      <c r="B239" s="76"/>
      <c r="C239" s="213" t="s">
        <v>535</v>
      </c>
      <c r="D239" s="57" t="s">
        <v>825</v>
      </c>
      <c r="E239" s="51" t="e">
        <f>#REF!*1.017*1.014*1.008*1.042</f>
        <v>#REF!</v>
      </c>
      <c r="F239" s="51">
        <v>1830.9831621361861</v>
      </c>
      <c r="G239" s="51">
        <f>F239*'Індекс інфляції'!$C$15</f>
        <v>1832.6603865288848</v>
      </c>
      <c r="H239" s="127">
        <v>43374</v>
      </c>
      <c r="I239" s="132">
        <v>44439</v>
      </c>
      <c r="J239" s="229" t="s">
        <v>981</v>
      </c>
      <c r="K239" s="92"/>
      <c r="L239" s="92"/>
      <c r="M239" s="92"/>
      <c r="N239" s="92"/>
      <c r="O239" s="92"/>
      <c r="P239" s="92"/>
      <c r="Q239" s="92"/>
      <c r="R239" s="92"/>
    </row>
    <row r="240" spans="1:18" ht="118.5" customHeight="1" x14ac:dyDescent="0.25">
      <c r="A240" s="76">
        <v>114</v>
      </c>
      <c r="B240" s="232" t="s">
        <v>146</v>
      </c>
      <c r="C240" s="213"/>
      <c r="D240" s="76" t="s">
        <v>22</v>
      </c>
      <c r="E240" s="51"/>
      <c r="F240" s="51"/>
      <c r="G240" s="51"/>
      <c r="H240" s="127">
        <v>44927</v>
      </c>
      <c r="I240" s="132">
        <v>46752</v>
      </c>
      <c r="J240" s="229" t="s">
        <v>998</v>
      </c>
      <c r="K240" s="92"/>
      <c r="L240" s="92"/>
      <c r="M240" s="92"/>
      <c r="N240" s="92"/>
      <c r="O240" s="92"/>
      <c r="P240" s="92"/>
      <c r="Q240" s="92"/>
      <c r="R240" s="92"/>
    </row>
    <row r="241" spans="1:18" ht="113.25" hidden="1" customHeight="1" x14ac:dyDescent="0.25">
      <c r="A241" s="76"/>
      <c r="B241" s="260" t="s">
        <v>146</v>
      </c>
      <c r="C241" s="261" t="s">
        <v>678</v>
      </c>
      <c r="D241" s="241" t="s">
        <v>22</v>
      </c>
      <c r="E241" s="51" t="e">
        <f>#REF!*1.009*1.01*1.007</f>
        <v>#REF!</v>
      </c>
      <c r="F241" s="51">
        <v>422.5106356018199</v>
      </c>
      <c r="G241" s="51">
        <f>F241*'Індекс інфляції'!$C$15</f>
        <v>422.89766545488487</v>
      </c>
      <c r="H241" s="259">
        <v>43525</v>
      </c>
      <c r="I241" s="236">
        <v>44592</v>
      </c>
      <c r="J241" s="262" t="s">
        <v>32</v>
      </c>
      <c r="K241" s="93"/>
      <c r="L241" s="93"/>
      <c r="M241" s="93"/>
      <c r="N241" s="93"/>
      <c r="O241" s="93"/>
      <c r="P241" s="93"/>
      <c r="Q241" s="93"/>
      <c r="R241" s="93"/>
    </row>
    <row r="242" spans="1:18" ht="126" hidden="1" customHeight="1" x14ac:dyDescent="0.25">
      <c r="A242" s="53"/>
      <c r="B242" s="115"/>
      <c r="C242" s="224" t="s">
        <v>534</v>
      </c>
      <c r="D242" s="53" t="s">
        <v>872</v>
      </c>
      <c r="E242" s="52" t="e">
        <f>#REF!*1.01*1.007</f>
        <v>#REF!</v>
      </c>
      <c r="F242" s="52">
        <v>6028.0213295000003</v>
      </c>
      <c r="G242" s="51">
        <f>F242*'Індекс інфляції'!$C$15</f>
        <v>6033.5431412908574</v>
      </c>
      <c r="H242" s="77">
        <v>43525</v>
      </c>
      <c r="I242" s="77">
        <v>44592</v>
      </c>
      <c r="J242" s="69" t="s">
        <v>32</v>
      </c>
      <c r="K242" s="93"/>
      <c r="L242" s="93"/>
      <c r="M242" s="93"/>
      <c r="N242" s="93"/>
      <c r="O242" s="93"/>
      <c r="P242" s="93"/>
      <c r="Q242" s="93"/>
      <c r="R242" s="93"/>
    </row>
    <row r="243" spans="1:18" s="131" customFormat="1" ht="126" customHeight="1" x14ac:dyDescent="0.25">
      <c r="A243" s="76">
        <v>115</v>
      </c>
      <c r="B243" s="113" t="s">
        <v>146</v>
      </c>
      <c r="C243" s="107" t="s">
        <v>1080</v>
      </c>
      <c r="D243" s="57" t="s">
        <v>1079</v>
      </c>
      <c r="E243" s="52"/>
      <c r="F243" s="52"/>
      <c r="G243" s="51"/>
      <c r="H243" s="127">
        <v>45425</v>
      </c>
      <c r="I243" s="127">
        <v>47250</v>
      </c>
      <c r="J243" s="72" t="s">
        <v>150</v>
      </c>
      <c r="K243" s="133"/>
      <c r="L243" s="133"/>
      <c r="M243" s="133"/>
      <c r="N243" s="133"/>
      <c r="O243" s="133"/>
      <c r="P243" s="133"/>
      <c r="Q243" s="133"/>
      <c r="R243" s="133"/>
    </row>
    <row r="244" spans="1:18" ht="77.25" customHeight="1" x14ac:dyDescent="0.25">
      <c r="A244" s="57">
        <v>116</v>
      </c>
      <c r="B244" s="113" t="s">
        <v>146</v>
      </c>
      <c r="C244" s="107" t="s">
        <v>702</v>
      </c>
      <c r="D244" s="57" t="s">
        <v>703</v>
      </c>
      <c r="E244" s="60"/>
      <c r="F244" s="60"/>
      <c r="G244" s="59"/>
      <c r="H244" s="82">
        <v>44586</v>
      </c>
      <c r="I244" s="82">
        <v>46411</v>
      </c>
      <c r="J244" s="72" t="s">
        <v>150</v>
      </c>
      <c r="K244" s="93"/>
      <c r="L244" s="93"/>
      <c r="M244" s="93"/>
      <c r="N244" s="93"/>
      <c r="O244" s="93"/>
      <c r="P244" s="93"/>
      <c r="Q244" s="93"/>
      <c r="R244" s="93"/>
    </row>
    <row r="245" spans="1:18" ht="85.5" hidden="1" customHeight="1" x14ac:dyDescent="0.25">
      <c r="A245" s="75"/>
      <c r="B245" s="75" t="s">
        <v>146</v>
      </c>
      <c r="C245" s="111" t="s">
        <v>574</v>
      </c>
      <c r="D245" s="53" t="s">
        <v>840</v>
      </c>
      <c r="E245" s="47">
        <v>6314</v>
      </c>
      <c r="F245" s="47">
        <v>6314</v>
      </c>
      <c r="G245" s="47">
        <f>F245*'Індекс інфляції'!$C$15</f>
        <v>6319.7837750966228</v>
      </c>
      <c r="H245" s="77">
        <v>43678</v>
      </c>
      <c r="I245" s="68" t="s">
        <v>295</v>
      </c>
      <c r="J245" s="69" t="s">
        <v>32</v>
      </c>
      <c r="K245" s="92"/>
      <c r="L245" s="92"/>
      <c r="M245" s="92"/>
      <c r="N245" s="92"/>
      <c r="O245" s="92"/>
      <c r="P245" s="92"/>
      <c r="Q245" s="92"/>
      <c r="R245" s="92"/>
    </row>
    <row r="246" spans="1:18" ht="102.75" hidden="1" customHeight="1" x14ac:dyDescent="0.25">
      <c r="A246" s="53"/>
      <c r="B246" s="53"/>
      <c r="C246" s="111" t="s">
        <v>555</v>
      </c>
      <c r="D246" s="53" t="s">
        <v>329</v>
      </c>
      <c r="E246" s="59">
        <v>363.91</v>
      </c>
      <c r="F246" s="59">
        <v>363.91</v>
      </c>
      <c r="G246" s="59">
        <f>F246*'Індекс інфляції'!$C$15</f>
        <v>364.24335026851634</v>
      </c>
      <c r="H246" s="77"/>
      <c r="I246" s="68"/>
      <c r="J246" s="69" t="s">
        <v>32</v>
      </c>
      <c r="K246" s="92"/>
      <c r="L246" s="92"/>
      <c r="M246" s="92"/>
      <c r="N246" s="92"/>
      <c r="O246" s="92"/>
      <c r="P246" s="92"/>
      <c r="Q246" s="92"/>
      <c r="R246" s="92"/>
    </row>
    <row r="247" spans="1:18" ht="57" hidden="1" customHeight="1" x14ac:dyDescent="0.25">
      <c r="A247" s="53"/>
      <c r="B247" s="53"/>
      <c r="C247" s="111" t="s">
        <v>562</v>
      </c>
      <c r="D247" s="53" t="s">
        <v>560</v>
      </c>
      <c r="E247" s="59"/>
      <c r="F247" s="59"/>
      <c r="G247" s="59"/>
      <c r="H247" s="68"/>
      <c r="I247" s="68"/>
      <c r="J247" s="69" t="s">
        <v>32</v>
      </c>
      <c r="K247" s="97"/>
      <c r="L247" s="97"/>
      <c r="M247" s="97"/>
      <c r="N247" s="97"/>
      <c r="O247" s="97"/>
      <c r="P247" s="97"/>
      <c r="Q247" s="97"/>
      <c r="R247" s="97"/>
    </row>
    <row r="248" spans="1:18" ht="52.5" hidden="1" customHeight="1" x14ac:dyDescent="0.25">
      <c r="A248" s="53"/>
      <c r="B248" s="53"/>
      <c r="C248" s="233" t="s">
        <v>510</v>
      </c>
      <c r="D248" s="53" t="s">
        <v>245</v>
      </c>
      <c r="E248" s="51" t="e">
        <f>#REF!*1.014*1.008*1.042</f>
        <v>#REF!</v>
      </c>
      <c r="F248" s="51">
        <v>62578.179148972034</v>
      </c>
      <c r="G248" s="51">
        <f>F248*'Індекс інфляції'!$C$15</f>
        <v>62635.502258594119</v>
      </c>
      <c r="H248" s="68">
        <v>43423</v>
      </c>
      <c r="I248" s="68">
        <v>44460</v>
      </c>
      <c r="J248" s="69" t="s">
        <v>32</v>
      </c>
      <c r="K248" s="92"/>
      <c r="L248" s="92"/>
      <c r="M248" s="92"/>
      <c r="N248" s="92"/>
      <c r="O248" s="92"/>
      <c r="P248" s="92"/>
      <c r="Q248" s="92"/>
      <c r="R248" s="92"/>
    </row>
    <row r="249" spans="1:18" ht="177.75" customHeight="1" x14ac:dyDescent="0.25">
      <c r="A249" s="57">
        <v>117</v>
      </c>
      <c r="B249" s="57" t="s">
        <v>146</v>
      </c>
      <c r="C249" s="204" t="s">
        <v>844</v>
      </c>
      <c r="D249" s="57" t="s">
        <v>661</v>
      </c>
      <c r="E249" s="47"/>
      <c r="F249" s="47"/>
      <c r="G249" s="47"/>
      <c r="H249" s="71">
        <v>44491</v>
      </c>
      <c r="I249" s="71">
        <v>46316</v>
      </c>
      <c r="J249" s="72" t="s">
        <v>150</v>
      </c>
      <c r="K249" s="92"/>
      <c r="L249" s="92"/>
      <c r="M249" s="92"/>
      <c r="N249" s="92"/>
      <c r="O249" s="92"/>
      <c r="P249" s="92"/>
      <c r="Q249" s="92"/>
      <c r="R249" s="92"/>
    </row>
    <row r="250" spans="1:18" ht="176.25" customHeight="1" x14ac:dyDescent="0.25">
      <c r="A250" s="57">
        <v>118</v>
      </c>
      <c r="B250" s="57" t="s">
        <v>146</v>
      </c>
      <c r="C250" s="108" t="s">
        <v>764</v>
      </c>
      <c r="D250" s="57" t="s">
        <v>1120</v>
      </c>
      <c r="E250" s="59"/>
      <c r="F250" s="59"/>
      <c r="G250" s="59"/>
      <c r="H250" s="71">
        <v>44239</v>
      </c>
      <c r="I250" s="71">
        <v>46065</v>
      </c>
      <c r="J250" s="72" t="s">
        <v>150</v>
      </c>
      <c r="K250" s="92"/>
      <c r="L250" s="92"/>
      <c r="M250" s="92"/>
      <c r="N250" s="92"/>
      <c r="O250" s="92"/>
      <c r="P250" s="92"/>
      <c r="Q250" s="92"/>
      <c r="R250" s="92"/>
    </row>
    <row r="251" spans="1:18" ht="176.25" customHeight="1" x14ac:dyDescent="0.25">
      <c r="A251" s="57">
        <v>119</v>
      </c>
      <c r="B251" s="57" t="s">
        <v>146</v>
      </c>
      <c r="C251" s="212" t="s">
        <v>1095</v>
      </c>
      <c r="D251" s="57" t="s">
        <v>1094</v>
      </c>
      <c r="E251" s="59"/>
      <c r="F251" s="59"/>
      <c r="G251" s="59"/>
      <c r="H251" s="71">
        <v>45492</v>
      </c>
      <c r="I251" s="71">
        <v>54622</v>
      </c>
      <c r="J251" s="72" t="s">
        <v>150</v>
      </c>
      <c r="K251" s="92"/>
      <c r="L251" s="92"/>
      <c r="M251" s="92"/>
      <c r="N251" s="92"/>
      <c r="O251" s="92"/>
      <c r="P251" s="92"/>
      <c r="Q251" s="92"/>
      <c r="R251" s="92"/>
    </row>
    <row r="252" spans="1:18" ht="176.25" customHeight="1" x14ac:dyDescent="0.25">
      <c r="A252" s="57">
        <v>120</v>
      </c>
      <c r="B252" s="57" t="s">
        <v>146</v>
      </c>
      <c r="C252" s="212" t="s">
        <v>1087</v>
      </c>
      <c r="D252" s="57" t="s">
        <v>1086</v>
      </c>
      <c r="E252" s="59"/>
      <c r="F252" s="59"/>
      <c r="G252" s="59"/>
      <c r="H252" s="71">
        <v>45444</v>
      </c>
      <c r="I252" s="71">
        <v>47269</v>
      </c>
      <c r="J252" s="72" t="s">
        <v>150</v>
      </c>
      <c r="K252" s="92"/>
      <c r="L252" s="92"/>
      <c r="M252" s="92"/>
      <c r="N252" s="92"/>
      <c r="O252" s="92"/>
      <c r="P252" s="92"/>
      <c r="Q252" s="92"/>
      <c r="R252" s="92"/>
    </row>
    <row r="253" spans="1:18" ht="141" customHeight="1" x14ac:dyDescent="0.25">
      <c r="A253" s="57">
        <v>121</v>
      </c>
      <c r="B253" s="57" t="s">
        <v>146</v>
      </c>
      <c r="C253" s="108" t="s">
        <v>698</v>
      </c>
      <c r="D253" s="57" t="s">
        <v>592</v>
      </c>
      <c r="E253" s="59"/>
      <c r="F253" s="59"/>
      <c r="G253" s="59"/>
      <c r="H253" s="71">
        <v>44501</v>
      </c>
      <c r="I253" s="71">
        <v>46326</v>
      </c>
      <c r="J253" s="72" t="s">
        <v>150</v>
      </c>
      <c r="K253" s="92"/>
      <c r="L253" s="92"/>
      <c r="M253" s="92"/>
      <c r="N253" s="92"/>
      <c r="O253" s="92"/>
      <c r="P253" s="92"/>
      <c r="Q253" s="92"/>
      <c r="R253" s="92"/>
    </row>
    <row r="254" spans="1:18" ht="72" customHeight="1" x14ac:dyDescent="0.25">
      <c r="A254" s="57">
        <v>122</v>
      </c>
      <c r="B254" s="57" t="s">
        <v>146</v>
      </c>
      <c r="C254" s="109" t="s">
        <v>475</v>
      </c>
      <c r="D254" s="57" t="s">
        <v>180</v>
      </c>
      <c r="E254" s="59">
        <v>14704.2</v>
      </c>
      <c r="F254" s="59">
        <v>14704.2</v>
      </c>
      <c r="G254" s="59">
        <f>F254*'Індекс інфляції'!$C$15</f>
        <v>14717.669399077568</v>
      </c>
      <c r="H254" s="71">
        <v>44307</v>
      </c>
      <c r="I254" s="71">
        <v>46022</v>
      </c>
      <c r="J254" s="72" t="e">
        <f>IF(#REF!&gt;90,"Діючий",IF(#REF!&lt;0,"Просрочений","Закінчується"))</f>
        <v>#REF!</v>
      </c>
      <c r="K254" s="93"/>
      <c r="L254" s="93"/>
      <c r="M254" s="93"/>
      <c r="N254" s="93"/>
      <c r="O254" s="93"/>
      <c r="P254" s="93"/>
      <c r="Q254" s="93"/>
      <c r="R254" s="93"/>
    </row>
    <row r="255" spans="1:18" ht="85.5" hidden="1" customHeight="1" x14ac:dyDescent="0.25">
      <c r="A255" s="53"/>
      <c r="B255" s="53" t="s">
        <v>146</v>
      </c>
      <c r="C255" s="111" t="s">
        <v>635</v>
      </c>
      <c r="D255" s="53" t="s">
        <v>214</v>
      </c>
      <c r="E255" s="47" t="e">
        <f>#REF!*1.042</f>
        <v>#REF!</v>
      </c>
      <c r="F255" s="47">
        <v>71.79379999999999</v>
      </c>
      <c r="G255" s="47">
        <f>F255*'Індекс інфляції'!$C$15</f>
        <v>71.859564838855221</v>
      </c>
      <c r="H255" s="68"/>
      <c r="I255" s="68"/>
      <c r="J255" s="69" t="s">
        <v>32</v>
      </c>
      <c r="K255" s="93"/>
      <c r="L255" s="93"/>
      <c r="M255" s="93"/>
      <c r="N255" s="93"/>
      <c r="O255" s="93"/>
      <c r="P255" s="93"/>
      <c r="Q255" s="93"/>
      <c r="R255" s="93"/>
    </row>
    <row r="256" spans="1:18" ht="74.25" hidden="1" customHeight="1" x14ac:dyDescent="0.25">
      <c r="A256" s="53"/>
      <c r="B256" s="53" t="s">
        <v>146</v>
      </c>
      <c r="C256" s="55" t="s">
        <v>410</v>
      </c>
      <c r="D256" s="53" t="s">
        <v>217</v>
      </c>
      <c r="E256" s="89"/>
      <c r="F256" s="89"/>
      <c r="G256" s="59"/>
      <c r="H256" s="68"/>
      <c r="I256" s="68"/>
      <c r="J256" s="69" t="s">
        <v>32</v>
      </c>
      <c r="K256" s="92"/>
      <c r="L256" s="92"/>
      <c r="M256" s="92"/>
      <c r="N256" s="92"/>
      <c r="O256" s="92"/>
      <c r="P256" s="92"/>
      <c r="Q256" s="92"/>
      <c r="R256" s="92"/>
    </row>
    <row r="257" spans="1:18" ht="80.25" hidden="1" customHeight="1" x14ac:dyDescent="0.25">
      <c r="A257" s="73"/>
      <c r="B257" s="73" t="s">
        <v>146</v>
      </c>
      <c r="C257" s="234" t="s">
        <v>986</v>
      </c>
      <c r="D257" s="73" t="s">
        <v>196</v>
      </c>
      <c r="E257" s="49" t="s">
        <v>264</v>
      </c>
      <c r="F257" s="49" t="s">
        <v>264</v>
      </c>
      <c r="G257" s="49" t="s">
        <v>264</v>
      </c>
      <c r="H257" s="63">
        <v>42583</v>
      </c>
      <c r="I257" s="63" t="s">
        <v>949</v>
      </c>
      <c r="J257" s="64" t="e">
        <f>IF(#REF!&gt;90,"Діючий",IF(#REF!&lt;0,"Просрочений","Закінчується"))</f>
        <v>#REF!</v>
      </c>
      <c r="K257" s="92"/>
      <c r="L257" s="92"/>
      <c r="M257" s="92"/>
      <c r="N257" s="92"/>
      <c r="O257" s="92"/>
      <c r="P257" s="92"/>
      <c r="Q257" s="92"/>
      <c r="R257" s="92"/>
    </row>
    <row r="258" spans="1:18" ht="122.25" customHeight="1" x14ac:dyDescent="0.25">
      <c r="A258" s="57">
        <v>123</v>
      </c>
      <c r="B258" s="57" t="s">
        <v>146</v>
      </c>
      <c r="C258" s="109" t="s">
        <v>772</v>
      </c>
      <c r="D258" s="57" t="s">
        <v>209</v>
      </c>
      <c r="E258" s="51" t="e">
        <f>#REF!*1.042</f>
        <v>#REF!</v>
      </c>
      <c r="F258" s="51">
        <v>1001.767338</v>
      </c>
      <c r="G258" s="51">
        <f>F258*'Індекс інфляції'!$C$15</f>
        <v>1002.6849808543134</v>
      </c>
      <c r="H258" s="71">
        <v>44562</v>
      </c>
      <c r="I258" s="71" t="s">
        <v>945</v>
      </c>
      <c r="J258" s="72" t="s">
        <v>150</v>
      </c>
      <c r="K258" s="94"/>
      <c r="L258" s="94"/>
      <c r="M258" s="94"/>
      <c r="N258" s="94"/>
      <c r="O258" s="94"/>
      <c r="P258" s="94"/>
      <c r="Q258" s="94"/>
      <c r="R258" s="94"/>
    </row>
    <row r="259" spans="1:18" ht="102" hidden="1" customHeight="1" x14ac:dyDescent="0.25">
      <c r="A259" s="53"/>
      <c r="B259" s="53" t="s">
        <v>146</v>
      </c>
      <c r="C259" s="55"/>
      <c r="D259" s="53" t="s">
        <v>151</v>
      </c>
      <c r="E259" s="55" t="e">
        <f>#REF!*1.042</f>
        <v>#REF!</v>
      </c>
      <c r="F259" s="55">
        <v>3454.5846968000001</v>
      </c>
      <c r="G259" s="55">
        <f>F259*'Індекс інфляції'!$C$15</f>
        <v>3457.7491790519048</v>
      </c>
      <c r="H259" s="68"/>
      <c r="I259" s="68"/>
      <c r="J259" s="69" t="s">
        <v>32</v>
      </c>
      <c r="K259" s="92"/>
      <c r="L259" s="92"/>
      <c r="M259" s="92"/>
      <c r="N259" s="92"/>
      <c r="O259" s="92"/>
      <c r="P259" s="92"/>
      <c r="Q259" s="92"/>
      <c r="R259" s="92"/>
    </row>
    <row r="260" spans="1:18" s="131" customFormat="1" ht="102" customHeight="1" x14ac:dyDescent="0.25">
      <c r="A260" s="76">
        <v>124</v>
      </c>
      <c r="B260" s="57" t="s">
        <v>146</v>
      </c>
      <c r="C260" s="109" t="s">
        <v>1068</v>
      </c>
      <c r="D260" s="57" t="s">
        <v>1069</v>
      </c>
      <c r="E260" s="55"/>
      <c r="F260" s="55"/>
      <c r="G260" s="55"/>
      <c r="H260" s="71">
        <v>45352</v>
      </c>
      <c r="I260" s="71">
        <v>47177</v>
      </c>
      <c r="J260" s="72" t="s">
        <v>150</v>
      </c>
      <c r="K260" s="130"/>
      <c r="L260" s="130"/>
      <c r="M260" s="130"/>
      <c r="N260" s="130"/>
      <c r="O260" s="130"/>
      <c r="P260" s="130"/>
      <c r="Q260" s="130"/>
      <c r="R260" s="130"/>
    </row>
    <row r="261" spans="1:18" ht="103.5" customHeight="1" x14ac:dyDescent="0.25">
      <c r="A261" s="57">
        <v>125</v>
      </c>
      <c r="B261" s="57" t="s">
        <v>146</v>
      </c>
      <c r="C261" s="109" t="s">
        <v>470</v>
      </c>
      <c r="D261" s="57" t="s">
        <v>966</v>
      </c>
      <c r="E261" s="59" t="e">
        <f>#REF!*1.015*1.009*1.011*1.008*1*1*0.993*1*1.019*1.017*1.014*1.008*1.042</f>
        <v>#REF!</v>
      </c>
      <c r="F261" s="59">
        <v>1913.7526810632089</v>
      </c>
      <c r="G261" s="59">
        <f>F261*'Індекс інфляції'!$C$15</f>
        <v>1915.5057243159533</v>
      </c>
      <c r="H261" s="71">
        <v>44183</v>
      </c>
      <c r="I261" s="71">
        <v>45247</v>
      </c>
      <c r="J261" s="72" t="e">
        <f>IF(#REF!&gt;90,"Діючий",IF(#REF!&lt;0,"Просрочений","Закінчується"))</f>
        <v>#REF!</v>
      </c>
      <c r="K261" s="92"/>
      <c r="L261" s="92"/>
      <c r="M261" s="92"/>
      <c r="N261" s="92"/>
      <c r="O261" s="92"/>
      <c r="P261" s="92"/>
      <c r="Q261" s="92"/>
      <c r="R261" s="92"/>
    </row>
    <row r="262" spans="1:18" ht="72.75" hidden="1" customHeight="1" x14ac:dyDescent="0.25">
      <c r="A262" s="53"/>
      <c r="B262" s="53" t="s">
        <v>146</v>
      </c>
      <c r="C262" s="55"/>
      <c r="D262" s="53" t="s">
        <v>160</v>
      </c>
      <c r="E262" s="59" t="e">
        <f>#REF!*1.008*1*1*0.993*1*1.019*1.017*1.014*1.008*1.042</f>
        <v>#REF!</v>
      </c>
      <c r="F262" s="59">
        <v>1941.6812986840914</v>
      </c>
      <c r="G262" s="59">
        <f>F262*'Індекс інфляції'!$C$15</f>
        <v>1943.45992521892</v>
      </c>
      <c r="H262" s="90"/>
      <c r="I262" s="90"/>
      <c r="J262" s="69" t="s">
        <v>32</v>
      </c>
      <c r="K262" s="92"/>
      <c r="L262" s="92"/>
      <c r="M262" s="92"/>
      <c r="N262" s="92"/>
      <c r="O262" s="92"/>
      <c r="P262" s="92"/>
      <c r="Q262" s="92"/>
      <c r="R262" s="92"/>
    </row>
    <row r="263" spans="1:18" ht="77.25" hidden="1" customHeight="1" x14ac:dyDescent="0.25">
      <c r="A263" s="53"/>
      <c r="B263" s="53" t="s">
        <v>146</v>
      </c>
      <c r="C263" s="55"/>
      <c r="D263" s="53" t="s">
        <v>966</v>
      </c>
      <c r="E263" s="59" t="e">
        <f>#REF!*1.016*1.002*0.999*1.02*1.012*1.009*1.01*1.098*1.042</f>
        <v>#REF!</v>
      </c>
      <c r="F263" s="59">
        <v>4634.5596909136157</v>
      </c>
      <c r="G263" s="59">
        <f>F263*'Індекс інфляції'!$C$15</f>
        <v>4638.8050584974162</v>
      </c>
      <c r="H263" s="68"/>
      <c r="I263" s="68"/>
      <c r="J263" s="69" t="s">
        <v>32</v>
      </c>
      <c r="K263" s="93"/>
      <c r="L263" s="93"/>
      <c r="M263" s="93"/>
      <c r="N263" s="93"/>
      <c r="O263" s="93"/>
      <c r="P263" s="93"/>
      <c r="Q263" s="93"/>
      <c r="R263" s="93"/>
    </row>
    <row r="264" spans="1:18" ht="102.75" hidden="1" customHeight="1" x14ac:dyDescent="0.25">
      <c r="A264" s="53"/>
      <c r="B264" s="53" t="s">
        <v>146</v>
      </c>
      <c r="C264" s="111" t="s">
        <v>636</v>
      </c>
      <c r="D264" s="53" t="s">
        <v>381</v>
      </c>
      <c r="E264" s="47" t="e">
        <f>#REF!*1.042</f>
        <v>#REF!</v>
      </c>
      <c r="F264" s="47">
        <v>1323.2643508000001</v>
      </c>
      <c r="G264" s="47">
        <f>F264*'Індекс інфляції'!$C$15</f>
        <v>1324.4764926115943</v>
      </c>
      <c r="H264" s="68"/>
      <c r="I264" s="68"/>
      <c r="J264" s="69" t="s">
        <v>32</v>
      </c>
      <c r="K264" s="92"/>
      <c r="L264" s="92"/>
      <c r="M264" s="92"/>
      <c r="N264" s="92"/>
      <c r="O264" s="92"/>
      <c r="P264" s="92"/>
      <c r="Q264" s="92"/>
      <c r="R264" s="92"/>
    </row>
    <row r="265" spans="1:18" ht="102.75" customHeight="1" x14ac:dyDescent="0.25">
      <c r="A265" s="57">
        <v>126</v>
      </c>
      <c r="B265" s="57" t="s">
        <v>146</v>
      </c>
      <c r="C265" s="108" t="s">
        <v>767</v>
      </c>
      <c r="D265" s="57" t="s">
        <v>865</v>
      </c>
      <c r="E265" s="60"/>
      <c r="F265" s="60"/>
      <c r="G265" s="59"/>
      <c r="H265" s="71">
        <v>43819</v>
      </c>
      <c r="I265" s="71" t="s">
        <v>946</v>
      </c>
      <c r="J265" s="72" t="s">
        <v>150</v>
      </c>
      <c r="K265" s="92"/>
      <c r="L265" s="92"/>
      <c r="M265" s="92"/>
      <c r="N265" s="92"/>
      <c r="O265" s="92"/>
      <c r="P265" s="92"/>
      <c r="Q265" s="92"/>
      <c r="R265" s="92"/>
    </row>
    <row r="266" spans="1:18" ht="107.25" hidden="1" customHeight="1" x14ac:dyDescent="0.25">
      <c r="A266" s="53"/>
      <c r="B266" s="53" t="s">
        <v>146</v>
      </c>
      <c r="C266" s="111" t="s">
        <v>769</v>
      </c>
      <c r="D266" s="53" t="s">
        <v>865</v>
      </c>
      <c r="E266" s="122"/>
      <c r="F266" s="122"/>
      <c r="G266" s="51"/>
      <c r="H266" s="68">
        <v>43617</v>
      </c>
      <c r="I266" s="81">
        <v>44681</v>
      </c>
      <c r="J266" s="69" t="s">
        <v>32</v>
      </c>
      <c r="K266" s="92"/>
      <c r="L266" s="92"/>
      <c r="M266" s="92"/>
      <c r="N266" s="92"/>
      <c r="O266" s="92"/>
      <c r="P266" s="92"/>
      <c r="Q266" s="92"/>
      <c r="R266" s="92"/>
    </row>
    <row r="267" spans="1:18" ht="95.25" hidden="1" customHeight="1" x14ac:dyDescent="0.25">
      <c r="A267" s="53"/>
      <c r="B267" s="53" t="s">
        <v>146</v>
      </c>
      <c r="C267" s="111" t="s">
        <v>516</v>
      </c>
      <c r="D267" s="53" t="s">
        <v>865</v>
      </c>
      <c r="E267" s="51" t="e">
        <f>#REF!*1.019*1.017*1.014*1.008*1.042</f>
        <v>#REF!</v>
      </c>
      <c r="F267" s="51">
        <v>1435.4337516354428</v>
      </c>
      <c r="G267" s="51">
        <f>F267*'Індекс інфляції'!$C$15</f>
        <v>1436.7486433024624</v>
      </c>
      <c r="H267" s="68">
        <v>43344</v>
      </c>
      <c r="I267" s="68">
        <v>44408</v>
      </c>
      <c r="J267" s="235" t="s">
        <v>32</v>
      </c>
      <c r="K267" s="92"/>
      <c r="L267" s="92"/>
      <c r="M267" s="92"/>
      <c r="N267" s="92"/>
      <c r="O267" s="92"/>
      <c r="P267" s="92"/>
      <c r="Q267" s="92"/>
      <c r="R267" s="92"/>
    </row>
    <row r="268" spans="1:18" ht="67.5" customHeight="1" x14ac:dyDescent="0.25">
      <c r="A268" s="57">
        <v>127</v>
      </c>
      <c r="B268" s="57" t="s">
        <v>146</v>
      </c>
      <c r="C268" s="109" t="s">
        <v>779</v>
      </c>
      <c r="D268" s="57" t="s">
        <v>176</v>
      </c>
      <c r="E268" s="51" t="e">
        <f>#REF!*1.042</f>
        <v>#REF!</v>
      </c>
      <c r="F268" s="51">
        <v>302.27065399999998</v>
      </c>
      <c r="G268" s="51">
        <f>F268*'Індекс інфляції'!$C$15</f>
        <v>302.54754115252535</v>
      </c>
      <c r="H268" s="71">
        <v>44562</v>
      </c>
      <c r="I268" s="71" t="s">
        <v>934</v>
      </c>
      <c r="J268" s="72" t="s">
        <v>150</v>
      </c>
      <c r="K268" s="93"/>
      <c r="L268" s="93"/>
      <c r="M268" s="93"/>
      <c r="N268" s="93"/>
      <c r="O268" s="93"/>
      <c r="P268" s="93"/>
      <c r="Q268" s="93"/>
      <c r="R268" s="93"/>
    </row>
    <row r="269" spans="1:18" ht="28.5" hidden="1" customHeight="1" x14ac:dyDescent="0.25">
      <c r="A269" s="53"/>
      <c r="B269" s="53" t="s">
        <v>146</v>
      </c>
      <c r="C269" s="55"/>
      <c r="D269" s="53" t="s">
        <v>212</v>
      </c>
      <c r="E269" s="59"/>
      <c r="F269" s="59"/>
      <c r="G269" s="59"/>
      <c r="H269" s="68"/>
      <c r="I269" s="68"/>
      <c r="J269" s="69" t="s">
        <v>32</v>
      </c>
      <c r="K269" s="92"/>
      <c r="L269" s="92"/>
      <c r="M269" s="92"/>
      <c r="N269" s="92"/>
      <c r="O269" s="92"/>
      <c r="P269" s="92"/>
      <c r="Q269" s="92"/>
      <c r="R269" s="92"/>
    </row>
    <row r="270" spans="1:18" ht="75" customHeight="1" x14ac:dyDescent="0.25">
      <c r="A270" s="57">
        <v>128</v>
      </c>
      <c r="B270" s="57" t="s">
        <v>146</v>
      </c>
      <c r="C270" s="109" t="s">
        <v>758</v>
      </c>
      <c r="D270" s="57" t="s">
        <v>157</v>
      </c>
      <c r="E270" s="51" t="e">
        <f>#REF!*1.042</f>
        <v>#REF!</v>
      </c>
      <c r="F270" s="51"/>
      <c r="G270" s="51"/>
      <c r="H270" s="71">
        <v>44562</v>
      </c>
      <c r="I270" s="71" t="s">
        <v>934</v>
      </c>
      <c r="J270" s="72" t="s">
        <v>150</v>
      </c>
      <c r="K270" s="92"/>
      <c r="L270" s="92"/>
      <c r="M270" s="92"/>
      <c r="N270" s="92"/>
      <c r="O270" s="92"/>
      <c r="P270" s="92"/>
      <c r="Q270" s="92"/>
      <c r="R270" s="92"/>
    </row>
    <row r="271" spans="1:18" ht="119.25" customHeight="1" x14ac:dyDescent="0.25">
      <c r="A271" s="57">
        <v>129</v>
      </c>
      <c r="B271" s="57" t="s">
        <v>146</v>
      </c>
      <c r="C271" s="109" t="s">
        <v>723</v>
      </c>
      <c r="D271" s="57" t="s">
        <v>154</v>
      </c>
      <c r="E271" s="52" t="e">
        <f>#REF!*1*1.137*1.098*1.042</f>
        <v>#REF!</v>
      </c>
      <c r="F271" s="52">
        <v>5623.8994696265763</v>
      </c>
      <c r="G271" s="51">
        <f>F271*'Індекс інфляції'!$C$15</f>
        <v>5629.0510961229866</v>
      </c>
      <c r="H271" s="71">
        <v>44562</v>
      </c>
      <c r="I271" s="71" t="s">
        <v>934</v>
      </c>
      <c r="J271" s="72" t="s">
        <v>150</v>
      </c>
      <c r="K271" s="92"/>
      <c r="L271" s="92"/>
      <c r="M271" s="92"/>
      <c r="N271" s="92"/>
      <c r="O271" s="92"/>
      <c r="P271" s="92"/>
      <c r="Q271" s="92"/>
      <c r="R271" s="92"/>
    </row>
    <row r="272" spans="1:18" ht="119.25" customHeight="1" x14ac:dyDescent="0.25">
      <c r="A272" s="57">
        <v>130</v>
      </c>
      <c r="B272" s="57" t="s">
        <v>146</v>
      </c>
      <c r="C272" s="109" t="s">
        <v>1109</v>
      </c>
      <c r="D272" s="57" t="s">
        <v>1108</v>
      </c>
      <c r="E272" s="52"/>
      <c r="F272" s="52"/>
      <c r="G272" s="51"/>
      <c r="H272" s="71">
        <v>45582</v>
      </c>
      <c r="I272" s="71">
        <v>47407</v>
      </c>
      <c r="J272" s="72" t="s">
        <v>859</v>
      </c>
      <c r="K272" s="92"/>
      <c r="L272" s="92"/>
      <c r="M272" s="92"/>
      <c r="N272" s="92"/>
      <c r="O272" s="92"/>
      <c r="P272" s="92"/>
      <c r="Q272" s="92"/>
      <c r="R272" s="92"/>
    </row>
    <row r="273" spans="1:18" ht="119.25" hidden="1" customHeight="1" x14ac:dyDescent="0.25">
      <c r="A273" s="245"/>
      <c r="B273" s="245" t="s">
        <v>146</v>
      </c>
      <c r="C273" s="246" t="s">
        <v>1075</v>
      </c>
      <c r="D273" s="245" t="s">
        <v>1074</v>
      </c>
      <c r="E273" s="52"/>
      <c r="F273" s="52"/>
      <c r="G273" s="51"/>
      <c r="H273" s="251">
        <v>45371</v>
      </c>
      <c r="I273" s="251">
        <v>47196</v>
      </c>
      <c r="J273" s="249" t="s">
        <v>1022</v>
      </c>
      <c r="K273" s="92"/>
      <c r="L273" s="92"/>
      <c r="M273" s="92"/>
      <c r="N273" s="92"/>
      <c r="O273" s="92"/>
      <c r="P273" s="92"/>
      <c r="Q273" s="92"/>
      <c r="R273" s="92"/>
    </row>
    <row r="274" spans="1:18" ht="96" customHeight="1" x14ac:dyDescent="0.25">
      <c r="A274" s="57">
        <v>131</v>
      </c>
      <c r="B274" s="57" t="s">
        <v>146</v>
      </c>
      <c r="C274" s="109" t="s">
        <v>541</v>
      </c>
      <c r="D274" s="57" t="s">
        <v>154</v>
      </c>
      <c r="E274" s="59"/>
      <c r="F274" s="59"/>
      <c r="G274" s="59"/>
      <c r="H274" s="71">
        <v>44409</v>
      </c>
      <c r="I274" s="71">
        <v>46233</v>
      </c>
      <c r="J274" s="72" t="e">
        <f>IF(#REF!&gt;90,"Діючий",IF(#REF!&lt;0,"Просрочений","Закінчується"))</f>
        <v>#REF!</v>
      </c>
      <c r="K274" s="96"/>
      <c r="L274" s="96"/>
      <c r="M274" s="96"/>
      <c r="N274" s="96"/>
      <c r="O274" s="96"/>
      <c r="P274" s="96"/>
      <c r="Q274" s="96"/>
      <c r="R274" s="96"/>
    </row>
    <row r="275" spans="1:18" ht="123" customHeight="1" x14ac:dyDescent="0.25">
      <c r="A275" s="57">
        <v>132</v>
      </c>
      <c r="B275" s="57" t="s">
        <v>146</v>
      </c>
      <c r="C275" s="109" t="s">
        <v>705</v>
      </c>
      <c r="D275" s="57" t="s">
        <v>954</v>
      </c>
      <c r="E275" s="51" t="e">
        <f>#REF!*1.042</f>
        <v>#REF!</v>
      </c>
      <c r="F275" s="51">
        <v>5551.2987014800001</v>
      </c>
      <c r="G275" s="51">
        <f>F275*'Індекс інфляції'!$C$15</f>
        <v>5556.3838239354218</v>
      </c>
      <c r="H275" s="71">
        <v>44562</v>
      </c>
      <c r="I275" s="71" t="s">
        <v>934</v>
      </c>
      <c r="J275" s="72" t="s">
        <v>150</v>
      </c>
      <c r="K275" s="96"/>
      <c r="L275" s="96"/>
      <c r="M275" s="96"/>
      <c r="N275" s="96"/>
      <c r="O275" s="96"/>
      <c r="P275" s="96"/>
      <c r="Q275" s="96"/>
      <c r="R275" s="96"/>
    </row>
    <row r="276" spans="1:18" ht="123" customHeight="1" x14ac:dyDescent="0.25">
      <c r="A276" s="57">
        <v>133</v>
      </c>
      <c r="B276" s="57" t="s">
        <v>146</v>
      </c>
      <c r="C276" s="222" t="s">
        <v>1020</v>
      </c>
      <c r="D276" s="74" t="s">
        <v>302</v>
      </c>
      <c r="E276" s="60">
        <v>887.13</v>
      </c>
      <c r="F276" s="60">
        <v>887.13</v>
      </c>
      <c r="G276" s="59">
        <f>F276*'Індекс інфляції'!$C$15</f>
        <v>887.94263230938657</v>
      </c>
      <c r="H276" s="71">
        <v>43748</v>
      </c>
      <c r="I276" s="71" t="s">
        <v>947</v>
      </c>
      <c r="J276" s="72" t="s">
        <v>150</v>
      </c>
      <c r="K276" s="95"/>
      <c r="L276" s="95"/>
      <c r="M276" s="95"/>
      <c r="N276" s="95"/>
      <c r="O276" s="95"/>
      <c r="P276" s="95"/>
      <c r="Q276" s="95"/>
      <c r="R276" s="95"/>
    </row>
    <row r="277" spans="1:18" s="8" customFormat="1" ht="144.75" customHeight="1" x14ac:dyDescent="0.25">
      <c r="A277" s="57">
        <v>134</v>
      </c>
      <c r="B277" s="57" t="s">
        <v>146</v>
      </c>
      <c r="C277" s="109" t="s">
        <v>706</v>
      </c>
      <c r="D277" s="57" t="s">
        <v>202</v>
      </c>
      <c r="E277" s="51" t="e">
        <f>#REF!*1.042</f>
        <v>#REF!</v>
      </c>
      <c r="F277" s="51">
        <v>81.953300000000013</v>
      </c>
      <c r="G277" s="51">
        <f>F277*'Індекс інфляції'!$C$15</f>
        <v>82.028371183976262</v>
      </c>
      <c r="H277" s="71">
        <v>44562</v>
      </c>
      <c r="I277" s="71" t="s">
        <v>934</v>
      </c>
      <c r="J277" s="72" t="s">
        <v>150</v>
      </c>
      <c r="K277" s="92"/>
      <c r="L277" s="92"/>
      <c r="M277" s="92"/>
      <c r="N277" s="92"/>
      <c r="O277" s="92"/>
      <c r="P277" s="92"/>
      <c r="Q277" s="92"/>
      <c r="R277" s="92"/>
    </row>
    <row r="278" spans="1:18" ht="81.75" customHeight="1" x14ac:dyDescent="0.25">
      <c r="A278" s="57">
        <v>135</v>
      </c>
      <c r="B278" s="57" t="s">
        <v>146</v>
      </c>
      <c r="C278" s="109" t="s">
        <v>755</v>
      </c>
      <c r="D278" s="57" t="s">
        <v>322</v>
      </c>
      <c r="E278" s="51" t="e">
        <f>#REF!*1.042</f>
        <v>#REF!</v>
      </c>
      <c r="F278" s="51">
        <v>434.51233280000002</v>
      </c>
      <c r="G278" s="51">
        <f>F278*'Індекс інфляції'!$C$15</f>
        <v>434.91035649490408</v>
      </c>
      <c r="H278" s="71">
        <v>44562</v>
      </c>
      <c r="I278" s="71" t="s">
        <v>934</v>
      </c>
      <c r="J278" s="72" t="s">
        <v>150</v>
      </c>
      <c r="K278" s="92"/>
      <c r="L278" s="92"/>
      <c r="M278" s="92"/>
      <c r="N278" s="92"/>
      <c r="O278" s="92"/>
      <c r="P278" s="92"/>
      <c r="Q278" s="92"/>
      <c r="R278" s="92"/>
    </row>
    <row r="279" spans="1:18" ht="128.25" hidden="1" customHeight="1" x14ac:dyDescent="0.25">
      <c r="A279" s="53"/>
      <c r="B279" s="53" t="s">
        <v>146</v>
      </c>
      <c r="C279" s="111" t="s">
        <v>515</v>
      </c>
      <c r="D279" s="53" t="s">
        <v>289</v>
      </c>
      <c r="E279" s="59" t="e">
        <f>#REF!*1.042</f>
        <v>#REF!</v>
      </c>
      <c r="F279" s="59">
        <v>884.58360120000009</v>
      </c>
      <c r="G279" s="59">
        <f>F279*'Індекс інфляції'!$C$15</f>
        <v>885.39390094714952</v>
      </c>
      <c r="H279" s="68"/>
      <c r="I279" s="68"/>
      <c r="J279" s="69" t="s">
        <v>32</v>
      </c>
      <c r="K279" s="92"/>
      <c r="L279" s="92"/>
      <c r="M279" s="92"/>
      <c r="N279" s="92"/>
      <c r="O279" s="92"/>
      <c r="P279" s="92"/>
      <c r="Q279" s="92"/>
      <c r="R279" s="92"/>
    </row>
    <row r="280" spans="1:18" ht="111.75" hidden="1" customHeight="1" x14ac:dyDescent="0.25">
      <c r="A280" s="264"/>
      <c r="B280" s="264" t="s">
        <v>146</v>
      </c>
      <c r="C280" s="265" t="s">
        <v>466</v>
      </c>
      <c r="D280" s="264" t="s">
        <v>155</v>
      </c>
      <c r="E280" s="60" t="s">
        <v>264</v>
      </c>
      <c r="F280" s="60" t="s">
        <v>264</v>
      </c>
      <c r="G280" s="60" t="s">
        <v>264</v>
      </c>
      <c r="H280" s="266">
        <v>43466</v>
      </c>
      <c r="I280" s="266" t="s">
        <v>920</v>
      </c>
      <c r="J280" s="267" t="s">
        <v>32</v>
      </c>
      <c r="K280" s="92"/>
      <c r="L280" s="92"/>
      <c r="M280" s="92"/>
      <c r="N280" s="92"/>
      <c r="O280" s="92"/>
      <c r="P280" s="92"/>
      <c r="Q280" s="92"/>
      <c r="R280" s="92"/>
    </row>
    <row r="281" spans="1:18" ht="108" hidden="1" customHeight="1" x14ac:dyDescent="0.25">
      <c r="A281" s="264"/>
      <c r="B281" s="264" t="s">
        <v>146</v>
      </c>
      <c r="C281" s="265" t="s">
        <v>466</v>
      </c>
      <c r="D281" s="264" t="s">
        <v>155</v>
      </c>
      <c r="E281" s="60" t="s">
        <v>264</v>
      </c>
      <c r="F281" s="60" t="s">
        <v>264</v>
      </c>
      <c r="G281" s="60" t="s">
        <v>264</v>
      </c>
      <c r="H281" s="266">
        <v>43466</v>
      </c>
      <c r="I281" s="266" t="s">
        <v>920</v>
      </c>
      <c r="J281" s="267" t="s">
        <v>32</v>
      </c>
      <c r="K281" s="92"/>
      <c r="L281" s="92"/>
      <c r="M281" s="92"/>
      <c r="N281" s="92"/>
      <c r="O281" s="92"/>
      <c r="P281" s="92"/>
      <c r="Q281" s="92"/>
      <c r="R281" s="92"/>
    </row>
    <row r="282" spans="1:18" ht="75.75" customHeight="1" x14ac:dyDescent="0.25">
      <c r="A282" s="57">
        <v>136</v>
      </c>
      <c r="B282" s="57" t="s">
        <v>146</v>
      </c>
      <c r="C282" s="109" t="s">
        <v>754</v>
      </c>
      <c r="D282" s="57" t="s">
        <v>208</v>
      </c>
      <c r="E282" s="51" t="e">
        <f>#REF!*1.042</f>
        <v>#REF!</v>
      </c>
      <c r="F282" s="51">
        <v>2218.4284200000002</v>
      </c>
      <c r="G282" s="51">
        <f>F282*'Індекс інфляції'!$C$15</f>
        <v>2220.4605535206269</v>
      </c>
      <c r="H282" s="71">
        <v>44562</v>
      </c>
      <c r="I282" s="71" t="s">
        <v>934</v>
      </c>
      <c r="J282" s="72" t="s">
        <v>150</v>
      </c>
      <c r="K282" s="93"/>
      <c r="L282" s="93"/>
      <c r="M282" s="93"/>
      <c r="N282" s="93"/>
      <c r="O282" s="93"/>
      <c r="P282" s="93"/>
      <c r="Q282" s="93"/>
      <c r="R282" s="93"/>
    </row>
    <row r="283" spans="1:18" ht="90" customHeight="1" x14ac:dyDescent="0.25">
      <c r="A283" s="57">
        <v>137</v>
      </c>
      <c r="B283" s="57" t="s">
        <v>146</v>
      </c>
      <c r="C283" s="109" t="s">
        <v>711</v>
      </c>
      <c r="D283" s="74" t="s">
        <v>178</v>
      </c>
      <c r="E283" s="51" t="e">
        <f>#REF!*1.042</f>
        <v>#REF!</v>
      </c>
      <c r="F283" s="51">
        <v>166.30174120000001</v>
      </c>
      <c r="G283" s="51">
        <f>F283*'Індекс інфляції'!$C$15</f>
        <v>166.45407757460842</v>
      </c>
      <c r="H283" s="71">
        <v>44562</v>
      </c>
      <c r="I283" s="71" t="s">
        <v>934</v>
      </c>
      <c r="J283" s="72" t="s">
        <v>150</v>
      </c>
      <c r="K283" s="93"/>
      <c r="L283" s="93"/>
      <c r="M283" s="93"/>
      <c r="N283" s="93"/>
      <c r="O283" s="93"/>
      <c r="P283" s="93"/>
      <c r="Q283" s="93"/>
      <c r="R283" s="93"/>
    </row>
    <row r="284" spans="1:18" ht="90" customHeight="1" x14ac:dyDescent="0.25">
      <c r="A284" s="57">
        <v>138</v>
      </c>
      <c r="B284" s="57" t="s">
        <v>146</v>
      </c>
      <c r="C284" s="109" t="s">
        <v>765</v>
      </c>
      <c r="D284" s="57" t="s">
        <v>207</v>
      </c>
      <c r="E284" s="51" t="e">
        <f>#REF!*1.042</f>
        <v>#REF!</v>
      </c>
      <c r="F284" s="51">
        <v>575.54870000000005</v>
      </c>
      <c r="G284" s="51">
        <f>F284*'Індекс інфляції'!$C$15</f>
        <v>576.0759163823177</v>
      </c>
      <c r="H284" s="71">
        <v>44562</v>
      </c>
      <c r="I284" s="71" t="s">
        <v>934</v>
      </c>
      <c r="J284" s="72" t="s">
        <v>150</v>
      </c>
      <c r="K284" s="93"/>
      <c r="L284" s="93"/>
      <c r="M284" s="93"/>
      <c r="N284" s="93"/>
      <c r="O284" s="93"/>
      <c r="P284" s="93"/>
      <c r="Q284" s="93"/>
      <c r="R284" s="93"/>
    </row>
    <row r="285" spans="1:18" ht="105" hidden="1" customHeight="1" x14ac:dyDescent="0.25">
      <c r="A285" s="75"/>
      <c r="B285" s="75" t="s">
        <v>146</v>
      </c>
      <c r="C285" s="220" t="s">
        <v>461</v>
      </c>
      <c r="D285" s="75" t="s">
        <v>385</v>
      </c>
      <c r="E285" s="51" t="e">
        <f>#REF!*1.042</f>
        <v>#REF!</v>
      </c>
      <c r="F285" s="51">
        <v>209.28570000000002</v>
      </c>
      <c r="G285" s="51">
        <f>F285*'Індекс інфляції'!$C$15</f>
        <v>209.47741070949309</v>
      </c>
      <c r="H285" s="77">
        <v>44197</v>
      </c>
      <c r="I285" s="77">
        <v>44561</v>
      </c>
      <c r="J285" s="78" t="s">
        <v>32</v>
      </c>
      <c r="K285" s="92"/>
      <c r="L285" s="92"/>
      <c r="M285" s="92"/>
      <c r="N285" s="92"/>
      <c r="O285" s="92"/>
      <c r="P285" s="92"/>
      <c r="Q285" s="92"/>
      <c r="R285" s="92"/>
    </row>
    <row r="286" spans="1:18" ht="107.25" customHeight="1" x14ac:dyDescent="0.25">
      <c r="A286" s="57">
        <v>139</v>
      </c>
      <c r="B286" s="57" t="s">
        <v>146</v>
      </c>
      <c r="C286" s="109" t="s">
        <v>602</v>
      </c>
      <c r="D286" s="57" t="s">
        <v>603</v>
      </c>
      <c r="E286" s="47" t="e">
        <f>#REF!*1.008*1.042</f>
        <v>#REF!</v>
      </c>
      <c r="F286" s="47">
        <v>7234.5893780159995</v>
      </c>
      <c r="G286" s="47">
        <f>F286*'Індекс інфляції'!$C$15</f>
        <v>7241.2164350129688</v>
      </c>
      <c r="H286" s="71">
        <v>44440</v>
      </c>
      <c r="I286" s="71">
        <v>46266</v>
      </c>
      <c r="J286" s="72" t="e">
        <f>IF(#REF!&gt;90,"Діючий",IF(#REF!&lt;0,"Просрочений","Закінчується"))</f>
        <v>#REF!</v>
      </c>
      <c r="K286" s="92"/>
      <c r="L286" s="92"/>
      <c r="M286" s="92"/>
      <c r="N286" s="92"/>
      <c r="O286" s="92"/>
      <c r="P286" s="92"/>
      <c r="Q286" s="92"/>
      <c r="R286" s="92"/>
    </row>
    <row r="287" spans="1:18" ht="99.75" customHeight="1" x14ac:dyDescent="0.25">
      <c r="A287" s="57">
        <v>140</v>
      </c>
      <c r="B287" s="57" t="s">
        <v>146</v>
      </c>
      <c r="C287" s="108" t="s">
        <v>582</v>
      </c>
      <c r="D287" s="57" t="s">
        <v>603</v>
      </c>
      <c r="E287" s="59" t="e">
        <f>#REF!*1.008*1.042</f>
        <v>#REF!</v>
      </c>
      <c r="F287" s="59"/>
      <c r="G287" s="59"/>
      <c r="H287" s="71">
        <v>43801</v>
      </c>
      <c r="I287" s="71">
        <v>45627</v>
      </c>
      <c r="J287" s="72" t="e">
        <f>IF(#REF!&gt;90,"Діючий",IF(#REF!&lt;0,"Просрочений","Закінчується"))</f>
        <v>#REF!</v>
      </c>
      <c r="K287" s="93"/>
      <c r="L287" s="93"/>
      <c r="M287" s="93"/>
      <c r="N287" s="93"/>
      <c r="O287" s="93"/>
      <c r="P287" s="93"/>
      <c r="Q287" s="93"/>
      <c r="R287" s="93"/>
    </row>
    <row r="288" spans="1:18" ht="87" hidden="1" customHeight="1" x14ac:dyDescent="0.25">
      <c r="A288" s="57"/>
      <c r="B288" s="241" t="s">
        <v>146</v>
      </c>
      <c r="C288" s="242" t="s">
        <v>622</v>
      </c>
      <c r="D288" s="241" t="s">
        <v>603</v>
      </c>
      <c r="E288" s="47"/>
      <c r="F288" s="47"/>
      <c r="G288" s="47"/>
      <c r="H288" s="236">
        <v>44474</v>
      </c>
      <c r="I288" s="236">
        <v>46299</v>
      </c>
      <c r="J288" s="237" t="s">
        <v>32</v>
      </c>
      <c r="K288" s="97"/>
      <c r="L288" s="97"/>
      <c r="M288" s="97"/>
      <c r="N288" s="97"/>
      <c r="O288" s="97"/>
      <c r="P288" s="97"/>
      <c r="Q288" s="97"/>
      <c r="R288" s="97"/>
    </row>
    <row r="289" spans="1:18" ht="87" customHeight="1" x14ac:dyDescent="0.25">
      <c r="A289" s="57">
        <v>141</v>
      </c>
      <c r="B289" s="57" t="s">
        <v>146</v>
      </c>
      <c r="C289" s="108" t="s">
        <v>992</v>
      </c>
      <c r="D289" s="57" t="s">
        <v>603</v>
      </c>
      <c r="E289" s="47"/>
      <c r="F289" s="47"/>
      <c r="G289" s="47"/>
      <c r="H289" s="71">
        <v>45040</v>
      </c>
      <c r="I289" s="71">
        <v>46866</v>
      </c>
      <c r="J289" s="72" t="s">
        <v>150</v>
      </c>
      <c r="K289" s="97"/>
      <c r="L289" s="97"/>
      <c r="M289" s="97"/>
      <c r="N289" s="97"/>
      <c r="O289" s="97"/>
      <c r="P289" s="97"/>
      <c r="Q289" s="97"/>
      <c r="R289" s="97"/>
    </row>
    <row r="290" spans="1:18" ht="96" customHeight="1" x14ac:dyDescent="0.25">
      <c r="A290" s="57">
        <v>142</v>
      </c>
      <c r="B290" s="57" t="s">
        <v>146</v>
      </c>
      <c r="C290" s="109" t="s">
        <v>662</v>
      </c>
      <c r="D290" s="57" t="s">
        <v>603</v>
      </c>
      <c r="E290" s="59" t="e">
        <f>#REF!*1.011*1.008*1*1*0.993*1*1.019*1.017*1.014*1.008*1.042</f>
        <v>#REF!</v>
      </c>
      <c r="F290" s="59">
        <v>1336.6456211552702</v>
      </c>
      <c r="G290" s="59">
        <f>F290*'Індекс інфляції'!$C$15</f>
        <v>1337.8700205307291</v>
      </c>
      <c r="H290" s="71">
        <v>44228</v>
      </c>
      <c r="I290" s="71">
        <v>45292</v>
      </c>
      <c r="J290" s="72" t="e">
        <f>IF(#REF!&gt;90,"Діючий",IF(#REF!&lt;0,"Просрочений","Закінчується"))</f>
        <v>#REF!</v>
      </c>
      <c r="K290" s="97"/>
      <c r="L290" s="97"/>
      <c r="M290" s="97"/>
      <c r="N290" s="97"/>
      <c r="O290" s="97"/>
      <c r="P290" s="97"/>
      <c r="Q290" s="97"/>
      <c r="R290" s="97"/>
    </row>
    <row r="291" spans="1:18" ht="96.75" hidden="1" customHeight="1" x14ac:dyDescent="0.25">
      <c r="A291" s="53"/>
      <c r="B291" s="53" t="s">
        <v>146</v>
      </c>
      <c r="C291" s="111" t="s">
        <v>563</v>
      </c>
      <c r="D291" s="53" t="s">
        <v>332</v>
      </c>
      <c r="E291" s="59" t="e">
        <f>#REF!*1.042</f>
        <v>#REF!</v>
      </c>
      <c r="F291" s="59">
        <v>359.89</v>
      </c>
      <c r="G291" s="59">
        <f>F291*'Індекс інфляції'!$C$15</f>
        <v>360.21966785231604</v>
      </c>
      <c r="H291" s="68"/>
      <c r="I291" s="68"/>
      <c r="J291" s="69" t="s">
        <v>32</v>
      </c>
      <c r="K291" s="97"/>
      <c r="L291" s="97"/>
      <c r="M291" s="97"/>
      <c r="N291" s="97"/>
      <c r="O291" s="97"/>
      <c r="P291" s="97"/>
      <c r="Q291" s="97"/>
      <c r="R291" s="97"/>
    </row>
    <row r="292" spans="1:18" ht="111.75" customHeight="1" x14ac:dyDescent="0.25">
      <c r="A292" s="57">
        <v>143</v>
      </c>
      <c r="B292" s="57" t="s">
        <v>146</v>
      </c>
      <c r="C292" s="109" t="s">
        <v>715</v>
      </c>
      <c r="D292" s="57" t="s">
        <v>210</v>
      </c>
      <c r="E292" s="51" t="e">
        <f>#REF!*1.042</f>
        <v>#REF!</v>
      </c>
      <c r="F292" s="51">
        <v>110.3999</v>
      </c>
      <c r="G292" s="51">
        <f>F292*'Індекс інфляції'!$C$15</f>
        <v>110.50102895031512</v>
      </c>
      <c r="H292" s="71">
        <v>44562</v>
      </c>
      <c r="I292" s="71" t="s">
        <v>934</v>
      </c>
      <c r="J292" s="72" t="s">
        <v>150</v>
      </c>
      <c r="K292" s="92"/>
      <c r="L292" s="92"/>
      <c r="M292" s="92"/>
      <c r="N292" s="92"/>
      <c r="O292" s="92"/>
      <c r="P292" s="92"/>
      <c r="Q292" s="92"/>
      <c r="R292" s="92"/>
    </row>
    <row r="293" spans="1:18" ht="105.75" customHeight="1" x14ac:dyDescent="0.25">
      <c r="A293" s="57">
        <v>144</v>
      </c>
      <c r="B293" s="57" t="s">
        <v>146</v>
      </c>
      <c r="C293" s="123" t="s">
        <v>716</v>
      </c>
      <c r="D293" s="57" t="s">
        <v>204</v>
      </c>
      <c r="E293" s="51" t="e">
        <f>#REF!*1.042</f>
        <v>#REF!</v>
      </c>
      <c r="F293" s="51">
        <v>123.94589999999999</v>
      </c>
      <c r="G293" s="51">
        <f>F293*'Індекс інфляції'!$C$15</f>
        <v>124.05943741047648</v>
      </c>
      <c r="H293" s="71">
        <v>44562</v>
      </c>
      <c r="I293" s="71" t="s">
        <v>934</v>
      </c>
      <c r="J293" s="72" t="s">
        <v>150</v>
      </c>
      <c r="K293" s="93"/>
      <c r="L293" s="93"/>
      <c r="M293" s="93"/>
      <c r="N293" s="93"/>
      <c r="O293" s="93"/>
      <c r="P293" s="93"/>
      <c r="Q293" s="93"/>
      <c r="R293" s="93"/>
    </row>
    <row r="294" spans="1:18" ht="77.25" customHeight="1" x14ac:dyDescent="0.25">
      <c r="A294" s="57">
        <v>145</v>
      </c>
      <c r="B294" s="57" t="s">
        <v>146</v>
      </c>
      <c r="C294" s="109" t="s">
        <v>692</v>
      </c>
      <c r="D294" s="57" t="s">
        <v>198</v>
      </c>
      <c r="E294" s="51" t="e">
        <f>#REF!*1.042</f>
        <v>#REF!</v>
      </c>
      <c r="F294" s="51">
        <v>1130.0141971999999</v>
      </c>
      <c r="G294" s="51">
        <f>F294*'Індекс інфляції'!$C$15</f>
        <v>1131.0493172463407</v>
      </c>
      <c r="H294" s="71">
        <v>44562</v>
      </c>
      <c r="I294" s="71" t="s">
        <v>934</v>
      </c>
      <c r="J294" s="72" t="s">
        <v>150</v>
      </c>
      <c r="K294" s="92"/>
      <c r="L294" s="92"/>
      <c r="M294" s="92"/>
      <c r="N294" s="92"/>
      <c r="O294" s="92"/>
      <c r="P294" s="92"/>
      <c r="Q294" s="92"/>
      <c r="R294" s="92"/>
    </row>
    <row r="295" spans="1:18" ht="183" customHeight="1" x14ac:dyDescent="0.25">
      <c r="A295" s="57">
        <v>146</v>
      </c>
      <c r="B295" s="57" t="s">
        <v>146</v>
      </c>
      <c r="C295" s="109" t="s">
        <v>709</v>
      </c>
      <c r="D295" s="57" t="s">
        <v>962</v>
      </c>
      <c r="E295" s="51" t="e">
        <f>#REF!*1.042</f>
        <v>#REF!</v>
      </c>
      <c r="F295" s="51">
        <v>466.60905879999996</v>
      </c>
      <c r="G295" s="51">
        <f>F295*'Індекс інфляції'!$C$15</f>
        <v>467.03648386400789</v>
      </c>
      <c r="H295" s="71">
        <v>44562</v>
      </c>
      <c r="I295" s="71" t="s">
        <v>934</v>
      </c>
      <c r="J295" s="72" t="s">
        <v>150</v>
      </c>
      <c r="K295" s="92"/>
      <c r="L295" s="92"/>
      <c r="M295" s="92"/>
      <c r="N295" s="92"/>
      <c r="O295" s="92"/>
      <c r="P295" s="92"/>
      <c r="Q295" s="92"/>
      <c r="R295" s="92"/>
    </row>
    <row r="296" spans="1:18" ht="110.25" customHeight="1" x14ac:dyDescent="0.25">
      <c r="A296" s="57">
        <v>147</v>
      </c>
      <c r="B296" s="57" t="s">
        <v>146</v>
      </c>
      <c r="C296" s="109" t="s">
        <v>717</v>
      </c>
      <c r="D296" s="57" t="s">
        <v>164</v>
      </c>
      <c r="E296" s="51" t="e">
        <f>#REF!*1.042</f>
        <v>#REF!</v>
      </c>
      <c r="F296" s="51">
        <v>5315.8940419199998</v>
      </c>
      <c r="G296" s="51">
        <f>F296*'Індекс інфляції'!$C$15</f>
        <v>5320.7635280739341</v>
      </c>
      <c r="H296" s="71">
        <v>44562</v>
      </c>
      <c r="I296" s="71" t="s">
        <v>951</v>
      </c>
      <c r="J296" s="72" t="s">
        <v>150</v>
      </c>
      <c r="K296" s="92"/>
      <c r="L296" s="92"/>
      <c r="M296" s="92"/>
      <c r="N296" s="92"/>
      <c r="O296" s="92"/>
      <c r="P296" s="92"/>
      <c r="Q296" s="92"/>
      <c r="R296" s="92"/>
    </row>
    <row r="297" spans="1:18" ht="110.25" customHeight="1" x14ac:dyDescent="0.25">
      <c r="A297" s="57">
        <v>148</v>
      </c>
      <c r="B297" s="57" t="s">
        <v>146</v>
      </c>
      <c r="C297" s="109" t="s">
        <v>1060</v>
      </c>
      <c r="D297" s="57" t="s">
        <v>1043</v>
      </c>
      <c r="E297" s="51"/>
      <c r="F297" s="51"/>
      <c r="G297" s="51"/>
      <c r="H297" s="71">
        <v>45323</v>
      </c>
      <c r="I297" s="71">
        <v>47149</v>
      </c>
      <c r="J297" s="72" t="s">
        <v>150</v>
      </c>
      <c r="K297" s="92"/>
      <c r="L297" s="92"/>
      <c r="M297" s="92"/>
      <c r="N297" s="92"/>
      <c r="O297" s="92"/>
      <c r="P297" s="92"/>
      <c r="Q297" s="92"/>
      <c r="R297" s="92"/>
    </row>
    <row r="298" spans="1:18" ht="150.75" customHeight="1" x14ac:dyDescent="0.25">
      <c r="A298" s="57">
        <v>149</v>
      </c>
      <c r="B298" s="57" t="s">
        <v>146</v>
      </c>
      <c r="C298" s="109" t="s">
        <v>783</v>
      </c>
      <c r="D298" s="57" t="s">
        <v>1043</v>
      </c>
      <c r="E298" s="51" t="e">
        <f>#REF!*1.042</f>
        <v>#REF!</v>
      </c>
      <c r="F298" s="51">
        <v>1103.6605583999999</v>
      </c>
      <c r="G298" s="51">
        <f>F298*'Індекс інфляції'!$C$15</f>
        <v>1104.6715378825463</v>
      </c>
      <c r="H298" s="71">
        <v>44562</v>
      </c>
      <c r="I298" s="71" t="s">
        <v>934</v>
      </c>
      <c r="J298" s="72" t="s">
        <v>150</v>
      </c>
      <c r="K298" s="92"/>
      <c r="L298" s="92"/>
      <c r="M298" s="92"/>
      <c r="N298" s="92"/>
      <c r="O298" s="92"/>
      <c r="P298" s="92"/>
      <c r="Q298" s="92"/>
      <c r="R298" s="92"/>
    </row>
    <row r="299" spans="1:18" ht="150.75" customHeight="1" x14ac:dyDescent="0.25">
      <c r="A299" s="57">
        <v>150</v>
      </c>
      <c r="B299" s="57" t="s">
        <v>146</v>
      </c>
      <c r="C299" s="228" t="s">
        <v>1096</v>
      </c>
      <c r="D299" s="57" t="s">
        <v>379</v>
      </c>
      <c r="E299" s="51"/>
      <c r="F299" s="51"/>
      <c r="G299" s="51"/>
      <c r="H299" s="71">
        <v>45474</v>
      </c>
      <c r="I299" s="71">
        <v>47299</v>
      </c>
      <c r="J299" s="72" t="s">
        <v>150</v>
      </c>
      <c r="K299" s="92"/>
      <c r="L299" s="92"/>
      <c r="M299" s="92"/>
      <c r="N299" s="92"/>
      <c r="O299" s="92"/>
      <c r="P299" s="92"/>
      <c r="Q299" s="92"/>
      <c r="R299" s="92"/>
    </row>
    <row r="300" spans="1:18" ht="150.75" customHeight="1" x14ac:dyDescent="0.25">
      <c r="A300" s="57">
        <v>151</v>
      </c>
      <c r="B300" s="57" t="s">
        <v>146</v>
      </c>
      <c r="C300" s="109" t="s">
        <v>1076</v>
      </c>
      <c r="D300" s="57" t="s">
        <v>379</v>
      </c>
      <c r="E300" s="51"/>
      <c r="F300" s="51"/>
      <c r="G300" s="51"/>
      <c r="H300" s="71">
        <v>45383</v>
      </c>
      <c r="I300" s="71">
        <v>47208</v>
      </c>
      <c r="J300" s="72" t="s">
        <v>150</v>
      </c>
      <c r="K300" s="92"/>
      <c r="L300" s="92"/>
      <c r="M300" s="92"/>
      <c r="N300" s="92"/>
      <c r="O300" s="92"/>
      <c r="P300" s="92"/>
      <c r="Q300" s="92"/>
      <c r="R300" s="92"/>
    </row>
    <row r="301" spans="1:18" ht="98.25" customHeight="1" x14ac:dyDescent="0.25">
      <c r="A301" s="57">
        <v>152</v>
      </c>
      <c r="B301" s="57" t="s">
        <v>146</v>
      </c>
      <c r="C301" s="109" t="s">
        <v>710</v>
      </c>
      <c r="D301" s="57" t="s">
        <v>379</v>
      </c>
      <c r="E301" s="51" t="e">
        <f>#REF!*1.042</f>
        <v>#REF!</v>
      </c>
      <c r="F301" s="51">
        <v>1055.2875839999999</v>
      </c>
      <c r="G301" s="51">
        <f>F301*'Індекс інфляції'!$C$15</f>
        <v>1056.2542526804109</v>
      </c>
      <c r="H301" s="71">
        <v>44562</v>
      </c>
      <c r="I301" s="71" t="s">
        <v>934</v>
      </c>
      <c r="J301" s="72" t="s">
        <v>150</v>
      </c>
      <c r="K301" s="92"/>
      <c r="L301" s="92"/>
      <c r="M301" s="92"/>
      <c r="N301" s="92"/>
      <c r="O301" s="92"/>
      <c r="P301" s="92"/>
      <c r="Q301" s="92"/>
      <c r="R301" s="92"/>
    </row>
    <row r="302" spans="1:18" ht="98.25" customHeight="1" x14ac:dyDescent="0.25">
      <c r="A302" s="57">
        <v>153</v>
      </c>
      <c r="B302" s="57" t="s">
        <v>146</v>
      </c>
      <c r="C302" s="109" t="s">
        <v>729</v>
      </c>
      <c r="D302" s="57" t="s">
        <v>190</v>
      </c>
      <c r="E302" s="51" t="e">
        <f>#REF!*1.042</f>
        <v>#REF!</v>
      </c>
      <c r="F302" s="51">
        <v>830.70324000000005</v>
      </c>
      <c r="G302" s="51">
        <f>F302*'Індекс інфляції'!$C$15</f>
        <v>831.46418404691099</v>
      </c>
      <c r="H302" s="71">
        <v>44562</v>
      </c>
      <c r="I302" s="71" t="s">
        <v>934</v>
      </c>
      <c r="J302" s="72" t="s">
        <v>150</v>
      </c>
      <c r="K302" s="93"/>
      <c r="L302" s="93"/>
      <c r="M302" s="93"/>
      <c r="N302" s="93"/>
      <c r="O302" s="93"/>
      <c r="P302" s="93"/>
      <c r="Q302" s="93"/>
      <c r="R302" s="93"/>
    </row>
    <row r="303" spans="1:18" s="131" customFormat="1" ht="102.75" customHeight="1" x14ac:dyDescent="0.25">
      <c r="A303" s="76">
        <v>154</v>
      </c>
      <c r="B303" s="76" t="s">
        <v>146</v>
      </c>
      <c r="C303" s="125" t="s">
        <v>753</v>
      </c>
      <c r="D303" s="76" t="s">
        <v>387</v>
      </c>
      <c r="E303" s="51" t="e">
        <f>#REF!*1.042</f>
        <v>#REF!</v>
      </c>
      <c r="F303" s="51">
        <v>3964.7353927999998</v>
      </c>
      <c r="G303" s="51">
        <f>F303*'Індекс інфляції'!$C$15</f>
        <v>3968.3671852975567</v>
      </c>
      <c r="H303" s="134">
        <v>44562</v>
      </c>
      <c r="I303" s="134" t="s">
        <v>934</v>
      </c>
      <c r="J303" s="129" t="s">
        <v>150</v>
      </c>
      <c r="K303" s="133"/>
      <c r="L303" s="133"/>
      <c r="M303" s="133"/>
      <c r="N303" s="133"/>
      <c r="O303" s="133"/>
      <c r="P303" s="133"/>
      <c r="Q303" s="133"/>
      <c r="R303" s="133"/>
    </row>
    <row r="304" spans="1:18" ht="85.5" customHeight="1" x14ac:dyDescent="0.25">
      <c r="A304" s="57">
        <v>155</v>
      </c>
      <c r="B304" s="57" t="s">
        <v>146</v>
      </c>
      <c r="C304" s="109" t="s">
        <v>453</v>
      </c>
      <c r="D304" s="57" t="s">
        <v>249</v>
      </c>
      <c r="E304" s="47" t="e">
        <f>#REF!*1.009*1.011*1.008*1*1*0.993*1*1.019*1.017*1.014*1.008*1.042</f>
        <v>#REF!</v>
      </c>
      <c r="F304" s="47">
        <v>134.67212608602779</v>
      </c>
      <c r="G304" s="47">
        <f>F304*'Індекс інфляції'!$C$15</f>
        <v>134.79548897628209</v>
      </c>
      <c r="H304" s="71">
        <v>44216</v>
      </c>
      <c r="I304" s="71">
        <v>45250</v>
      </c>
      <c r="J304" s="72" t="e">
        <f>IF(#REF!&gt;90,"Діючий",IF(#REF!&lt;0,"Просрочений","Закінчується"))</f>
        <v>#REF!</v>
      </c>
      <c r="K304" s="93"/>
      <c r="L304" s="93"/>
      <c r="M304" s="93"/>
      <c r="N304" s="93"/>
      <c r="O304" s="93"/>
      <c r="P304" s="93"/>
      <c r="Q304" s="93"/>
      <c r="R304" s="93"/>
    </row>
    <row r="305" spans="1:18" ht="84.75" customHeight="1" x14ac:dyDescent="0.25">
      <c r="A305" s="57">
        <v>156</v>
      </c>
      <c r="B305" s="57" t="s">
        <v>146</v>
      </c>
      <c r="C305" s="108" t="s">
        <v>572</v>
      </c>
      <c r="D305" s="57" t="s">
        <v>573</v>
      </c>
      <c r="E305" s="59"/>
      <c r="F305" s="59"/>
      <c r="G305" s="59"/>
      <c r="H305" s="71">
        <v>44440</v>
      </c>
      <c r="I305" s="71">
        <v>46265</v>
      </c>
      <c r="J305" s="72" t="e">
        <f>IF(#REF!&gt;90,"Діючий",IF(#REF!&lt;0,"Просрочений","Закінчується"))</f>
        <v>#REF!</v>
      </c>
      <c r="K305" s="98"/>
      <c r="L305" s="98"/>
      <c r="M305" s="98"/>
      <c r="N305" s="98"/>
      <c r="O305" s="98"/>
      <c r="P305" s="98"/>
      <c r="Q305" s="98"/>
      <c r="R305" s="98"/>
    </row>
    <row r="306" spans="1:18" ht="96.75" customHeight="1" x14ac:dyDescent="0.25">
      <c r="A306" s="57">
        <v>157</v>
      </c>
      <c r="B306" s="57" t="s">
        <v>146</v>
      </c>
      <c r="C306" s="109" t="s">
        <v>600</v>
      </c>
      <c r="D306" s="57" t="s">
        <v>246</v>
      </c>
      <c r="E306" s="61" t="e">
        <f>#REF!*1.009*1.01*1.098*1.042</f>
        <v>#REF!</v>
      </c>
      <c r="F306" s="61">
        <v>2791.385424525919</v>
      </c>
      <c r="G306" s="47">
        <f>F306*'Індекс інфляції'!$C$15</f>
        <v>2793.9424003737886</v>
      </c>
      <c r="H306" s="71">
        <v>44105</v>
      </c>
      <c r="I306" s="71">
        <v>45169</v>
      </c>
      <c r="J306" s="72" t="e">
        <f>IF(#REF!&gt;90,"Діючий",IF(#REF!&lt;0,"Просрочений","Закінчується"))</f>
        <v>#REF!</v>
      </c>
      <c r="K306" s="93"/>
      <c r="L306" s="93"/>
      <c r="M306" s="93"/>
      <c r="N306" s="93"/>
      <c r="O306" s="93"/>
      <c r="P306" s="93"/>
      <c r="Q306" s="93"/>
      <c r="R306" s="93"/>
    </row>
    <row r="307" spans="1:18" ht="87.75" customHeight="1" x14ac:dyDescent="0.25">
      <c r="A307" s="57">
        <v>158</v>
      </c>
      <c r="B307" s="57" t="s">
        <v>146</v>
      </c>
      <c r="C307" s="108" t="s">
        <v>499</v>
      </c>
      <c r="D307" s="57" t="s">
        <v>380</v>
      </c>
      <c r="E307" s="89"/>
      <c r="F307" s="89" t="s">
        <v>23</v>
      </c>
      <c r="G307" s="59" t="s">
        <v>23</v>
      </c>
      <c r="H307" s="71">
        <v>36251</v>
      </c>
      <c r="I307" s="71">
        <v>54514</v>
      </c>
      <c r="J307" s="72" t="e">
        <f>IF(#REF!&gt;90,"Діючий",IF(#REF!&lt;0,"Просрочений","Закінчується"))</f>
        <v>#REF!</v>
      </c>
      <c r="K307" s="93"/>
      <c r="L307" s="93"/>
      <c r="M307" s="93"/>
      <c r="N307" s="93"/>
      <c r="O307" s="93"/>
      <c r="P307" s="93"/>
      <c r="Q307" s="93"/>
      <c r="R307" s="93"/>
    </row>
    <row r="308" spans="1:18" ht="82.5" hidden="1" customHeight="1" x14ac:dyDescent="0.25">
      <c r="A308" s="241"/>
      <c r="B308" s="241" t="s">
        <v>146</v>
      </c>
      <c r="C308" s="242" t="s">
        <v>714</v>
      </c>
      <c r="D308" s="241" t="s">
        <v>380</v>
      </c>
      <c r="E308" s="51" t="e">
        <f>#REF!*1.042</f>
        <v>#REF!</v>
      </c>
      <c r="F308" s="51">
        <v>2191.6682970000002</v>
      </c>
      <c r="G308" s="51">
        <f>F308*'Індекс інфляції'!$C$15</f>
        <v>2193.675917607578</v>
      </c>
      <c r="H308" s="236">
        <v>44562</v>
      </c>
      <c r="I308" s="236" t="s">
        <v>934</v>
      </c>
      <c r="J308" s="237" t="s">
        <v>32</v>
      </c>
      <c r="K308" s="93"/>
      <c r="L308" s="93"/>
      <c r="M308" s="93"/>
      <c r="N308" s="93"/>
      <c r="O308" s="93"/>
      <c r="P308" s="93"/>
      <c r="Q308" s="93"/>
      <c r="R308" s="93"/>
    </row>
    <row r="309" spans="1:18" ht="96.75" customHeight="1" x14ac:dyDescent="0.25">
      <c r="A309" s="57">
        <v>159</v>
      </c>
      <c r="B309" s="57" t="s">
        <v>146</v>
      </c>
      <c r="C309" s="109" t="s">
        <v>726</v>
      </c>
      <c r="D309" s="57" t="s">
        <v>170</v>
      </c>
      <c r="E309" s="51" t="e">
        <f>#REF!*1.042</f>
        <v>#REF!</v>
      </c>
      <c r="F309" s="51">
        <v>99.490160000000003</v>
      </c>
      <c r="G309" s="51">
        <f>F309*'Індекс інфляції'!$C$15</f>
        <v>99.581295367400543</v>
      </c>
      <c r="H309" s="71">
        <v>44562</v>
      </c>
      <c r="I309" s="71" t="s">
        <v>934</v>
      </c>
      <c r="J309" s="72" t="s">
        <v>150</v>
      </c>
      <c r="K309" s="93"/>
      <c r="L309" s="93"/>
      <c r="M309" s="93"/>
      <c r="N309" s="93"/>
      <c r="O309" s="93"/>
      <c r="P309" s="93"/>
      <c r="Q309" s="93"/>
      <c r="R309" s="93"/>
    </row>
    <row r="310" spans="1:18" ht="162" customHeight="1" x14ac:dyDescent="0.25">
      <c r="A310" s="57">
        <v>160</v>
      </c>
      <c r="B310" s="57" t="s">
        <v>146</v>
      </c>
      <c r="C310" s="109" t="s">
        <v>1045</v>
      </c>
      <c r="D310" s="57" t="s">
        <v>607</v>
      </c>
      <c r="E310" s="51"/>
      <c r="F310" s="51"/>
      <c r="G310" s="51"/>
      <c r="H310" s="71">
        <v>45261</v>
      </c>
      <c r="I310" s="71">
        <v>47087</v>
      </c>
      <c r="J310" s="72" t="s">
        <v>150</v>
      </c>
      <c r="K310" s="93"/>
      <c r="L310" s="93"/>
      <c r="M310" s="93"/>
      <c r="N310" s="93"/>
      <c r="O310" s="93"/>
      <c r="P310" s="93"/>
      <c r="Q310" s="93"/>
      <c r="R310" s="93"/>
    </row>
    <row r="311" spans="1:18" ht="169.5" customHeight="1" x14ac:dyDescent="0.25">
      <c r="A311" s="57">
        <v>161</v>
      </c>
      <c r="B311" s="57" t="s">
        <v>146</v>
      </c>
      <c r="C311" s="109" t="s">
        <v>646</v>
      </c>
      <c r="D311" s="57" t="s">
        <v>607</v>
      </c>
      <c r="E311" s="47"/>
      <c r="F311" s="47"/>
      <c r="G311" s="47"/>
      <c r="H311" s="71">
        <v>44522</v>
      </c>
      <c r="I311" s="71">
        <v>46347</v>
      </c>
      <c r="J311" s="72" t="s">
        <v>150</v>
      </c>
      <c r="K311" s="93"/>
      <c r="L311" s="93"/>
      <c r="M311" s="93"/>
      <c r="N311" s="93"/>
      <c r="O311" s="93"/>
      <c r="P311" s="93"/>
      <c r="Q311" s="93"/>
      <c r="R311" s="93"/>
    </row>
    <row r="312" spans="1:18" ht="200.25" customHeight="1" x14ac:dyDescent="0.25">
      <c r="A312" s="57">
        <v>162</v>
      </c>
      <c r="B312" s="57" t="s">
        <v>146</v>
      </c>
      <c r="C312" s="109" t="s">
        <v>685</v>
      </c>
      <c r="D312" s="57" t="s">
        <v>607</v>
      </c>
      <c r="E312" s="59"/>
      <c r="F312" s="59"/>
      <c r="G312" s="59"/>
      <c r="H312" s="71">
        <v>44440</v>
      </c>
      <c r="I312" s="71">
        <v>46265</v>
      </c>
      <c r="J312" s="72" t="s">
        <v>150</v>
      </c>
      <c r="K312" s="93"/>
      <c r="L312" s="93"/>
      <c r="M312" s="93"/>
      <c r="N312" s="93"/>
      <c r="O312" s="93"/>
      <c r="P312" s="93"/>
      <c r="Q312" s="93"/>
      <c r="R312" s="93"/>
    </row>
    <row r="313" spans="1:18" ht="141.75" customHeight="1" x14ac:dyDescent="0.25">
      <c r="A313" s="57">
        <v>163</v>
      </c>
      <c r="B313" s="57" t="s">
        <v>146</v>
      </c>
      <c r="C313" s="109" t="s">
        <v>722</v>
      </c>
      <c r="D313" s="57" t="s">
        <v>879</v>
      </c>
      <c r="E313" s="51" t="e">
        <f>#REF!*1.042</f>
        <v>#REF!</v>
      </c>
      <c r="F313" s="51">
        <v>8499.4954267999983</v>
      </c>
      <c r="G313" s="51">
        <f>F313*'Індекс інфляції'!$C$15</f>
        <v>8507.2811680073773</v>
      </c>
      <c r="H313" s="71">
        <v>44562</v>
      </c>
      <c r="I313" s="71" t="s">
        <v>934</v>
      </c>
      <c r="J313" s="72" t="s">
        <v>150</v>
      </c>
      <c r="K313" s="93"/>
      <c r="L313" s="93"/>
      <c r="M313" s="93"/>
      <c r="N313" s="93"/>
      <c r="O313" s="93"/>
      <c r="P313" s="93"/>
      <c r="Q313" s="93"/>
      <c r="R313" s="93"/>
    </row>
    <row r="314" spans="1:18" ht="81" customHeight="1" x14ac:dyDescent="0.25">
      <c r="A314" s="57">
        <v>164</v>
      </c>
      <c r="B314" s="57" t="s">
        <v>146</v>
      </c>
      <c r="C314" s="108" t="s">
        <v>460</v>
      </c>
      <c r="D314" s="57" t="s">
        <v>301</v>
      </c>
      <c r="E314" s="60">
        <v>777.19</v>
      </c>
      <c r="F314" s="60">
        <v>777.19</v>
      </c>
      <c r="G314" s="59">
        <f>F314*'Індекс інфляції'!$C$15</f>
        <v>777.90192463847711</v>
      </c>
      <c r="H314" s="71">
        <v>43748</v>
      </c>
      <c r="I314" s="71" t="s">
        <v>944</v>
      </c>
      <c r="J314" s="72" t="s">
        <v>150</v>
      </c>
      <c r="K314" s="93"/>
      <c r="L314" s="93"/>
      <c r="M314" s="93"/>
      <c r="N314" s="93"/>
      <c r="O314" s="93"/>
      <c r="P314" s="93"/>
      <c r="Q314" s="93"/>
      <c r="R314" s="93"/>
    </row>
    <row r="315" spans="1:18" ht="137.25" customHeight="1" x14ac:dyDescent="0.25">
      <c r="A315" s="57">
        <v>165</v>
      </c>
      <c r="B315" s="57" t="s">
        <v>146</v>
      </c>
      <c r="C315" s="108" t="s">
        <v>720</v>
      </c>
      <c r="D315" s="57" t="s">
        <v>719</v>
      </c>
      <c r="E315" s="60"/>
      <c r="F315" s="60"/>
      <c r="G315" s="59"/>
      <c r="H315" s="71">
        <v>44562</v>
      </c>
      <c r="I315" s="71">
        <v>46387</v>
      </c>
      <c r="J315" s="72" t="e">
        <f>IF(#REF!&gt;90,"Діючий",IF(#REF!&lt;0,"Просрочений","Закінчується"))</f>
        <v>#REF!</v>
      </c>
      <c r="K315" s="93"/>
      <c r="L315" s="93"/>
      <c r="M315" s="93"/>
      <c r="N315" s="93"/>
      <c r="O315" s="93"/>
      <c r="P315" s="93"/>
      <c r="Q315" s="93"/>
      <c r="R315" s="93"/>
    </row>
    <row r="316" spans="1:18" ht="137.25" hidden="1" customHeight="1" x14ac:dyDescent="0.25">
      <c r="A316" s="245"/>
      <c r="B316" s="245" t="s">
        <v>146</v>
      </c>
      <c r="C316" s="246" t="s">
        <v>1062</v>
      </c>
      <c r="D316" s="245" t="s">
        <v>1061</v>
      </c>
      <c r="E316" s="60"/>
      <c r="F316" s="60"/>
      <c r="G316" s="59"/>
      <c r="H316" s="251">
        <v>45323</v>
      </c>
      <c r="I316" s="251">
        <v>47149</v>
      </c>
      <c r="J316" s="249" t="s">
        <v>32</v>
      </c>
      <c r="K316" s="93"/>
      <c r="L316" s="93"/>
      <c r="M316" s="93"/>
      <c r="N316" s="93"/>
      <c r="O316" s="93"/>
      <c r="P316" s="93"/>
      <c r="Q316" s="93"/>
      <c r="R316" s="93"/>
    </row>
    <row r="317" spans="1:18" ht="147.75" customHeight="1" x14ac:dyDescent="0.25">
      <c r="A317" s="57">
        <v>166</v>
      </c>
      <c r="B317" s="57" t="s">
        <v>146</v>
      </c>
      <c r="C317" s="109" t="s">
        <v>459</v>
      </c>
      <c r="D317" s="57" t="s">
        <v>218</v>
      </c>
      <c r="E317" s="60" t="e">
        <f>#REF!*1*1.137*1.098*1.042</f>
        <v>#REF!</v>
      </c>
      <c r="F317" s="60">
        <v>27896.651593043982</v>
      </c>
      <c r="G317" s="59">
        <f>F317*'Індекс інфляції'!$C$15</f>
        <v>27922.205593481583</v>
      </c>
      <c r="H317" s="71">
        <v>44340</v>
      </c>
      <c r="I317" s="71">
        <v>46165</v>
      </c>
      <c r="J317" s="72" t="e">
        <f>IF(#REF!&gt;90,"Діючий",IF(#REF!&lt;0,"Просрочений","Закінчується"))</f>
        <v>#REF!</v>
      </c>
      <c r="K317" s="93"/>
      <c r="L317" s="93"/>
      <c r="M317" s="93"/>
      <c r="N317" s="93"/>
      <c r="O317" s="93"/>
      <c r="P317" s="93"/>
      <c r="Q317" s="93"/>
      <c r="R317" s="93"/>
    </row>
    <row r="318" spans="1:18" ht="81" hidden="1" customHeight="1" x14ac:dyDescent="0.25">
      <c r="A318" s="53"/>
      <c r="B318" s="53" t="s">
        <v>146</v>
      </c>
      <c r="C318" s="55"/>
      <c r="D318" s="53" t="s">
        <v>203</v>
      </c>
      <c r="E318" s="51" t="e">
        <f>#REF!*1.042</f>
        <v>#REF!</v>
      </c>
      <c r="F318" s="51">
        <v>201.9803422</v>
      </c>
      <c r="G318" s="51">
        <f>F318*'Індекс інфляції'!$C$15</f>
        <v>202.16536102692805</v>
      </c>
      <c r="H318" s="68">
        <v>43831</v>
      </c>
      <c r="I318" s="68">
        <v>44196</v>
      </c>
      <c r="J318" s="69" t="s">
        <v>32</v>
      </c>
      <c r="K318" s="93"/>
      <c r="L318" s="93"/>
      <c r="M318" s="93"/>
      <c r="N318" s="93"/>
      <c r="O318" s="93"/>
      <c r="P318" s="93"/>
      <c r="Q318" s="93"/>
      <c r="R318" s="93"/>
    </row>
    <row r="319" spans="1:18" ht="79.5" hidden="1" customHeight="1" x14ac:dyDescent="0.25">
      <c r="A319" s="53"/>
      <c r="B319" s="53" t="s">
        <v>146</v>
      </c>
      <c r="C319" s="111" t="s">
        <v>684</v>
      </c>
      <c r="D319" s="53" t="s">
        <v>201</v>
      </c>
      <c r="E319" s="47" t="e">
        <f>#REF!*1.042</f>
        <v>#REF!</v>
      </c>
      <c r="F319" s="47">
        <v>1007.984952</v>
      </c>
      <c r="G319" s="47">
        <f>F319*'Індекс інфляції'!$C$15</f>
        <v>1008.9082903375274</v>
      </c>
      <c r="H319" s="68"/>
      <c r="I319" s="68"/>
      <c r="J319" s="69" t="s">
        <v>32</v>
      </c>
      <c r="K319" s="93"/>
      <c r="L319" s="93"/>
      <c r="M319" s="93"/>
      <c r="N319" s="93"/>
      <c r="O319" s="93"/>
      <c r="P319" s="93"/>
      <c r="Q319" s="93"/>
      <c r="R319" s="93"/>
    </row>
    <row r="320" spans="1:18" ht="67.5" hidden="1" customHeight="1" x14ac:dyDescent="0.25">
      <c r="A320" s="241"/>
      <c r="B320" s="241" t="s">
        <v>146</v>
      </c>
      <c r="C320" s="242" t="s">
        <v>514</v>
      </c>
      <c r="D320" s="241" t="s">
        <v>173</v>
      </c>
      <c r="E320" s="60"/>
      <c r="F320" s="60"/>
      <c r="G320" s="60"/>
      <c r="H320" s="236">
        <v>43747</v>
      </c>
      <c r="I320" s="236">
        <v>45382</v>
      </c>
      <c r="J320" s="237" t="s">
        <v>1022</v>
      </c>
      <c r="K320" s="99"/>
      <c r="L320" s="99"/>
      <c r="M320" s="99"/>
      <c r="N320" s="99"/>
      <c r="O320" s="99"/>
      <c r="P320" s="99"/>
      <c r="Q320" s="99"/>
      <c r="R320" s="99"/>
    </row>
    <row r="321" spans="1:18" ht="70.5" hidden="1" customHeight="1" x14ac:dyDescent="0.25">
      <c r="A321" s="241"/>
      <c r="B321" s="241" t="s">
        <v>146</v>
      </c>
      <c r="C321" s="242" t="s">
        <v>468</v>
      </c>
      <c r="D321" s="241" t="s">
        <v>173</v>
      </c>
      <c r="E321" s="59" t="e">
        <f>#REF!*0.999*1.02*1.012*1.009*1.01*1.098*1.042</f>
        <v>#REF!</v>
      </c>
      <c r="F321" s="59" t="s">
        <v>23</v>
      </c>
      <c r="G321" s="59" t="s">
        <v>23</v>
      </c>
      <c r="H321" s="236">
        <v>44023</v>
      </c>
      <c r="I321" s="236">
        <v>45087</v>
      </c>
      <c r="J321" s="237" t="s">
        <v>1022</v>
      </c>
      <c r="K321" s="92"/>
      <c r="L321" s="92"/>
      <c r="M321" s="92"/>
      <c r="N321" s="92"/>
      <c r="O321" s="92"/>
      <c r="P321" s="92"/>
      <c r="Q321" s="92"/>
      <c r="R321" s="92"/>
    </row>
    <row r="322" spans="1:18" ht="57" hidden="1" customHeight="1" x14ac:dyDescent="0.25">
      <c r="A322" s="53"/>
      <c r="B322" s="53" t="s">
        <v>146</v>
      </c>
      <c r="C322" s="111" t="s">
        <v>463</v>
      </c>
      <c r="D322" s="53" t="s">
        <v>330</v>
      </c>
      <c r="E322" s="59"/>
      <c r="F322" s="59"/>
      <c r="G322" s="59"/>
      <c r="H322" s="68"/>
      <c r="I322" s="68"/>
      <c r="J322" s="69" t="s">
        <v>32</v>
      </c>
      <c r="K322" s="92"/>
      <c r="L322" s="92"/>
      <c r="M322" s="92"/>
      <c r="N322" s="92"/>
      <c r="O322" s="92"/>
      <c r="P322" s="92"/>
      <c r="Q322" s="92"/>
      <c r="R322" s="92"/>
    </row>
    <row r="323" spans="1:18" ht="113.25" customHeight="1" x14ac:dyDescent="0.25">
      <c r="A323" s="57">
        <v>167</v>
      </c>
      <c r="B323" s="57" t="s">
        <v>146</v>
      </c>
      <c r="C323" s="108" t="s">
        <v>770</v>
      </c>
      <c r="D323" s="76" t="s">
        <v>200</v>
      </c>
      <c r="E323" s="60"/>
      <c r="F323" s="60"/>
      <c r="G323" s="59"/>
      <c r="H323" s="71">
        <v>43819</v>
      </c>
      <c r="I323" s="80">
        <v>45645</v>
      </c>
      <c r="J323" s="72" t="e">
        <f>IF(#REF!&gt;90,"Діючий",IF(#REF!&lt;0,"Просрочений","Закінчується"))</f>
        <v>#REF!</v>
      </c>
      <c r="K323" s="92"/>
      <c r="L323" s="92"/>
      <c r="M323" s="92"/>
      <c r="N323" s="92"/>
      <c r="O323" s="92"/>
      <c r="P323" s="92"/>
      <c r="Q323" s="92"/>
      <c r="R323" s="92"/>
    </row>
    <row r="324" spans="1:18" ht="70.5" customHeight="1" x14ac:dyDescent="0.25">
      <c r="A324" s="57">
        <v>168</v>
      </c>
      <c r="B324" s="57" t="s">
        <v>146</v>
      </c>
      <c r="C324" s="109" t="s">
        <v>667</v>
      </c>
      <c r="D324" s="57" t="s">
        <v>215</v>
      </c>
      <c r="E324" s="47" t="e">
        <f>#REF!*1.042</f>
        <v>#REF!</v>
      </c>
      <c r="F324" s="47">
        <v>432.89848320000004</v>
      </c>
      <c r="G324" s="47">
        <f>F324*'Індекс інфляції'!$C$15</f>
        <v>433.29502857005042</v>
      </c>
      <c r="H324" s="71">
        <v>43482</v>
      </c>
      <c r="I324" s="71">
        <v>45307</v>
      </c>
      <c r="J324" s="72" t="e">
        <f>IF(#REF!&gt;90,"Діючий",IF(#REF!&lt;0,"Просрочений","Закінчується"))</f>
        <v>#REF!</v>
      </c>
      <c r="K324" s="92"/>
      <c r="L324" s="92"/>
      <c r="M324" s="92"/>
      <c r="N324" s="92"/>
      <c r="O324" s="92"/>
      <c r="P324" s="92"/>
      <c r="Q324" s="92"/>
      <c r="R324" s="92"/>
    </row>
    <row r="325" spans="1:18" ht="68.25" hidden="1" customHeight="1" x14ac:dyDescent="0.25">
      <c r="A325" s="53"/>
      <c r="B325" s="53" t="s">
        <v>146</v>
      </c>
      <c r="C325" s="111" t="s">
        <v>464</v>
      </c>
      <c r="D325" s="53" t="s">
        <v>152</v>
      </c>
      <c r="E325" s="59" t="e">
        <f>#REF!*1.018*1.009*1.013*1.016*1.002*0.999*1.02*1.012*1.009*1.01*1.098*1.042</f>
        <v>#REF!</v>
      </c>
      <c r="F325" s="59">
        <v>576.99082619522164</v>
      </c>
      <c r="G325" s="59">
        <f>F325*'Індекс інфляції'!$C$15</f>
        <v>577.51936359964475</v>
      </c>
      <c r="H325" s="68"/>
      <c r="I325" s="68"/>
      <c r="J325" s="69" t="s">
        <v>32</v>
      </c>
      <c r="K325" s="92"/>
      <c r="L325" s="92"/>
      <c r="M325" s="92"/>
      <c r="N325" s="92"/>
      <c r="O325" s="92"/>
      <c r="P325" s="92"/>
      <c r="Q325" s="92"/>
      <c r="R325" s="92"/>
    </row>
    <row r="326" spans="1:18" ht="113.25" customHeight="1" x14ac:dyDescent="0.25">
      <c r="A326" s="57">
        <v>169</v>
      </c>
      <c r="B326" s="57" t="s">
        <v>146</v>
      </c>
      <c r="C326" s="109" t="s">
        <v>731</v>
      </c>
      <c r="D326" s="57" t="s">
        <v>544</v>
      </c>
      <c r="E326" s="59"/>
      <c r="F326" s="59"/>
      <c r="G326" s="59"/>
      <c r="H326" s="71">
        <v>44682</v>
      </c>
      <c r="I326" s="71">
        <v>46208</v>
      </c>
      <c r="J326" s="72" t="e">
        <f>IF(#REF!&gt;90,"Діючий",IF(#REF!&lt;0,"Просрочений","Закінчується"))</f>
        <v>#REF!</v>
      </c>
      <c r="K326" s="92"/>
      <c r="L326" s="92"/>
      <c r="M326" s="92"/>
      <c r="N326" s="92"/>
      <c r="O326" s="92"/>
      <c r="P326" s="92"/>
      <c r="Q326" s="92"/>
      <c r="R326" s="92"/>
    </row>
    <row r="327" spans="1:18" ht="1.5" customHeight="1" x14ac:dyDescent="0.25">
      <c r="A327" s="57">
        <v>170</v>
      </c>
      <c r="B327" s="57" t="s">
        <v>146</v>
      </c>
      <c r="C327" s="109" t="s">
        <v>542</v>
      </c>
      <c r="D327" s="57" t="s">
        <v>543</v>
      </c>
      <c r="E327" s="59"/>
      <c r="F327" s="59"/>
      <c r="G327" s="59"/>
      <c r="H327" s="88">
        <v>44378</v>
      </c>
      <c r="I327" s="88">
        <v>46203</v>
      </c>
      <c r="J327" s="72" t="e">
        <f>IF(#REF!&gt;90,"Діючий",IF(#REF!&lt;0,"Просрочений","Закінчується"))</f>
        <v>#REF!</v>
      </c>
      <c r="K327" s="92"/>
      <c r="L327" s="92"/>
      <c r="M327" s="92"/>
      <c r="N327" s="92"/>
      <c r="O327" s="92"/>
      <c r="P327" s="92"/>
      <c r="Q327" s="92"/>
      <c r="R327" s="92"/>
    </row>
    <row r="328" spans="1:18" ht="131.25" customHeight="1" x14ac:dyDescent="0.25">
      <c r="A328" s="57">
        <v>170</v>
      </c>
      <c r="B328" s="57" t="s">
        <v>146</v>
      </c>
      <c r="C328" s="109" t="s">
        <v>763</v>
      </c>
      <c r="D328" s="57" t="s">
        <v>361</v>
      </c>
      <c r="E328" s="51" t="e">
        <f>#REF!*1.042</f>
        <v>#REF!</v>
      </c>
      <c r="F328" s="51">
        <v>1641.90980556</v>
      </c>
      <c r="G328" s="51">
        <f>F328*'Індекс інфляції'!$C$15</f>
        <v>1643.4138342334716</v>
      </c>
      <c r="H328" s="71">
        <v>44562</v>
      </c>
      <c r="I328" s="71" t="s">
        <v>934</v>
      </c>
      <c r="J328" s="72" t="s">
        <v>150</v>
      </c>
      <c r="K328" s="93"/>
      <c r="L328" s="93"/>
      <c r="M328" s="93"/>
      <c r="N328" s="93"/>
      <c r="O328" s="93"/>
      <c r="P328" s="93"/>
      <c r="Q328" s="93"/>
      <c r="R328" s="93"/>
    </row>
    <row r="329" spans="1:18" ht="81" hidden="1" customHeight="1" x14ac:dyDescent="0.25">
      <c r="A329" s="76"/>
      <c r="B329" s="241" t="s">
        <v>146</v>
      </c>
      <c r="C329" s="242" t="s">
        <v>414</v>
      </c>
      <c r="D329" s="241" t="s">
        <v>195</v>
      </c>
      <c r="E329" s="59"/>
      <c r="F329" s="59"/>
      <c r="G329" s="59"/>
      <c r="H329" s="236">
        <v>44348</v>
      </c>
      <c r="I329" s="236">
        <v>46173</v>
      </c>
      <c r="J329" s="237" t="s">
        <v>32</v>
      </c>
      <c r="K329" s="92"/>
      <c r="L329" s="92"/>
      <c r="M329" s="92"/>
      <c r="N329" s="92"/>
      <c r="O329" s="92"/>
      <c r="P329" s="92"/>
      <c r="Q329" s="92"/>
      <c r="R329" s="92"/>
    </row>
    <row r="330" spans="1:18" ht="136.5" customHeight="1" x14ac:dyDescent="0.25">
      <c r="A330" s="57">
        <v>171</v>
      </c>
      <c r="B330" s="57" t="s">
        <v>146</v>
      </c>
      <c r="C330" s="109" t="s">
        <v>778</v>
      </c>
      <c r="D330" s="76" t="s">
        <v>195</v>
      </c>
      <c r="E330" s="51" t="e">
        <f>#REF!*1.042</f>
        <v>#REF!</v>
      </c>
      <c r="F330" s="51">
        <v>4438.7884995999993</v>
      </c>
      <c r="G330" s="51">
        <f>F330*'Індекс інфляції'!$C$15</f>
        <v>4442.8545360876715</v>
      </c>
      <c r="H330" s="71">
        <v>44562</v>
      </c>
      <c r="I330" s="71" t="s">
        <v>934</v>
      </c>
      <c r="J330" s="72" t="s">
        <v>150</v>
      </c>
      <c r="K330" s="92"/>
      <c r="L330" s="92"/>
      <c r="M330" s="92"/>
      <c r="N330" s="92"/>
      <c r="O330" s="92"/>
      <c r="P330" s="92"/>
      <c r="Q330" s="92"/>
      <c r="R330" s="92"/>
    </row>
    <row r="331" spans="1:18" ht="153" customHeight="1" x14ac:dyDescent="0.25">
      <c r="A331" s="57">
        <v>172</v>
      </c>
      <c r="B331" s="57" t="s">
        <v>146</v>
      </c>
      <c r="C331" s="109" t="s">
        <v>712</v>
      </c>
      <c r="D331" s="57" t="s">
        <v>356</v>
      </c>
      <c r="E331" s="51" t="e">
        <f>#REF!*1.042</f>
        <v>#REF!</v>
      </c>
      <c r="F331" s="51">
        <v>334.46491119999996</v>
      </c>
      <c r="G331" s="51">
        <f>F331*'Індекс інфляції'!$C$15</f>
        <v>334.77128906254234</v>
      </c>
      <c r="H331" s="71">
        <v>44562</v>
      </c>
      <c r="I331" s="71" t="s">
        <v>934</v>
      </c>
      <c r="J331" s="72" t="s">
        <v>150</v>
      </c>
      <c r="K331" s="93"/>
      <c r="L331" s="93"/>
      <c r="M331" s="93"/>
      <c r="N331" s="93"/>
      <c r="O331" s="93"/>
      <c r="P331" s="93"/>
      <c r="Q331" s="93"/>
      <c r="R331" s="93"/>
    </row>
    <row r="332" spans="1:18" ht="115.5" customHeight="1" x14ac:dyDescent="0.25">
      <c r="A332" s="57">
        <v>173</v>
      </c>
      <c r="B332" s="57" t="s">
        <v>146</v>
      </c>
      <c r="C332" s="109" t="s">
        <v>759</v>
      </c>
      <c r="D332" s="57" t="s">
        <v>356</v>
      </c>
      <c r="E332" s="51" t="e">
        <f>#REF!*1.042</f>
        <v>#REF!</v>
      </c>
      <c r="F332" s="51">
        <v>141.58696</v>
      </c>
      <c r="G332" s="51">
        <f>F332*'Індекс інфляції'!$C$15</f>
        <v>141.71665704359432</v>
      </c>
      <c r="H332" s="71">
        <v>44562</v>
      </c>
      <c r="I332" s="71" t="s">
        <v>948</v>
      </c>
      <c r="J332" s="72" t="s">
        <v>150</v>
      </c>
      <c r="K332" s="93"/>
      <c r="L332" s="93"/>
      <c r="M332" s="93"/>
      <c r="N332" s="93"/>
      <c r="O332" s="93"/>
      <c r="P332" s="93"/>
      <c r="Q332" s="93"/>
      <c r="R332" s="93"/>
    </row>
    <row r="333" spans="1:18" ht="123" customHeight="1" x14ac:dyDescent="0.25">
      <c r="A333" s="57">
        <v>174</v>
      </c>
      <c r="B333" s="57" t="s">
        <v>146</v>
      </c>
      <c r="C333" s="109" t="s">
        <v>756</v>
      </c>
      <c r="D333" s="57" t="s">
        <v>186</v>
      </c>
      <c r="E333" s="51" t="e">
        <f>#REF!*1.042</f>
        <v>#REF!</v>
      </c>
      <c r="F333" s="51">
        <v>4392.1258639999996</v>
      </c>
      <c r="G333" s="51">
        <f>F333*'Індекс інфляції'!$C$15</f>
        <v>4396.1491563968066</v>
      </c>
      <c r="H333" s="71">
        <v>44562</v>
      </c>
      <c r="I333" s="71" t="s">
        <v>934</v>
      </c>
      <c r="J333" s="72" t="s">
        <v>150</v>
      </c>
      <c r="K333" s="93"/>
      <c r="L333" s="93"/>
      <c r="M333" s="93"/>
      <c r="N333" s="93"/>
      <c r="O333" s="93"/>
      <c r="P333" s="93"/>
      <c r="Q333" s="93"/>
      <c r="R333" s="93"/>
    </row>
    <row r="334" spans="1:18" ht="93.75" customHeight="1" x14ac:dyDescent="0.25">
      <c r="A334" s="57">
        <v>175</v>
      </c>
      <c r="B334" s="57" t="s">
        <v>146</v>
      </c>
      <c r="C334" s="109" t="s">
        <v>771</v>
      </c>
      <c r="D334" s="57" t="s">
        <v>384</v>
      </c>
      <c r="E334" s="51" t="e">
        <f>#REF!*1.042</f>
        <v>#REF!</v>
      </c>
      <c r="F334" s="51">
        <v>4713.3069423999987</v>
      </c>
      <c r="G334" s="51">
        <f>F334*'Індекс інфляції'!$C$15</f>
        <v>4717.6244443506148</v>
      </c>
      <c r="H334" s="71">
        <v>44562</v>
      </c>
      <c r="I334" s="71" t="s">
        <v>934</v>
      </c>
      <c r="J334" s="72" t="s">
        <v>150</v>
      </c>
      <c r="K334" s="93"/>
      <c r="L334" s="93"/>
      <c r="M334" s="93"/>
      <c r="N334" s="93"/>
      <c r="O334" s="93"/>
      <c r="P334" s="93"/>
      <c r="Q334" s="93"/>
      <c r="R334" s="93"/>
    </row>
    <row r="335" spans="1:18" ht="52.5" customHeight="1" x14ac:dyDescent="0.25">
      <c r="A335" s="57">
        <v>176</v>
      </c>
      <c r="B335" s="57" t="s">
        <v>146</v>
      </c>
      <c r="C335" s="109" t="s">
        <v>465</v>
      </c>
      <c r="D335" s="57" t="s">
        <v>377</v>
      </c>
      <c r="E335" s="60"/>
      <c r="F335" s="60"/>
      <c r="G335" s="59"/>
      <c r="H335" s="71">
        <v>44228</v>
      </c>
      <c r="I335" s="71">
        <v>45991</v>
      </c>
      <c r="J335" s="72" t="e">
        <f>IF(#REF!&gt;90,"Діючий",IF(#REF!&lt;0,"Просрочений","Закінчується"))</f>
        <v>#REF!</v>
      </c>
      <c r="K335" s="93"/>
      <c r="L335" s="93"/>
      <c r="M335" s="93"/>
      <c r="N335" s="93"/>
      <c r="O335" s="93"/>
      <c r="P335" s="93"/>
      <c r="Q335" s="93"/>
      <c r="R335" s="93"/>
    </row>
    <row r="336" spans="1:18" ht="81" hidden="1" customHeight="1" x14ac:dyDescent="0.25">
      <c r="A336" s="53"/>
      <c r="B336" s="53" t="s">
        <v>146</v>
      </c>
      <c r="C336" s="111" t="s">
        <v>629</v>
      </c>
      <c r="D336" s="53" t="s">
        <v>378</v>
      </c>
      <c r="E336" s="47" t="e">
        <f>#REF!*1.042</f>
        <v>#REF!</v>
      </c>
      <c r="F336" s="47">
        <v>1639.8323910000001</v>
      </c>
      <c r="G336" s="47">
        <f>F336*'Індекс інфляції'!$C$15</f>
        <v>1641.3345167120212</v>
      </c>
      <c r="H336" s="68"/>
      <c r="I336" s="68"/>
      <c r="J336" s="69" t="s">
        <v>32</v>
      </c>
      <c r="K336" s="93"/>
      <c r="L336" s="93"/>
      <c r="M336" s="93"/>
      <c r="N336" s="93"/>
      <c r="O336" s="93"/>
      <c r="P336" s="93"/>
      <c r="Q336" s="93"/>
      <c r="R336" s="93"/>
    </row>
    <row r="337" spans="1:18" ht="75.75" customHeight="1" x14ac:dyDescent="0.25">
      <c r="A337" s="57">
        <v>177</v>
      </c>
      <c r="B337" s="57" t="s">
        <v>146</v>
      </c>
      <c r="C337" s="109" t="s">
        <v>708</v>
      </c>
      <c r="D337" s="57" t="s">
        <v>189</v>
      </c>
      <c r="E337" s="51" t="e">
        <f>#REF!*1.042</f>
        <v>#REF!</v>
      </c>
      <c r="F337" s="51">
        <v>704.08544359999996</v>
      </c>
      <c r="G337" s="51">
        <f>F337*'Індекс інфляції'!$C$15</f>
        <v>704.73040271539253</v>
      </c>
      <c r="H337" s="71">
        <v>44562</v>
      </c>
      <c r="I337" s="71" t="s">
        <v>934</v>
      </c>
      <c r="J337" s="72" t="s">
        <v>150</v>
      </c>
      <c r="K337" s="92"/>
      <c r="L337" s="92"/>
      <c r="M337" s="92"/>
      <c r="N337" s="92"/>
      <c r="O337" s="92"/>
      <c r="P337" s="92"/>
      <c r="Q337" s="92"/>
      <c r="R337" s="92"/>
    </row>
    <row r="338" spans="1:18" ht="89.25" hidden="1" customHeight="1" x14ac:dyDescent="0.25">
      <c r="A338" s="53"/>
      <c r="B338" s="53" t="s">
        <v>146</v>
      </c>
      <c r="C338" s="55"/>
      <c r="D338" s="53" t="s">
        <v>300</v>
      </c>
      <c r="E338" s="60">
        <v>108.63</v>
      </c>
      <c r="F338" s="60">
        <v>108.63</v>
      </c>
      <c r="G338" s="59">
        <f>F338*'Індекс інфляції'!$C$15</f>
        <v>108.72950767956068</v>
      </c>
      <c r="H338" s="68"/>
      <c r="I338" s="68"/>
      <c r="J338" s="69" t="s">
        <v>32</v>
      </c>
      <c r="K338" s="93"/>
      <c r="L338" s="93"/>
      <c r="M338" s="93"/>
      <c r="N338" s="93"/>
      <c r="O338" s="93"/>
      <c r="P338" s="93"/>
      <c r="Q338" s="93"/>
      <c r="R338" s="93"/>
    </row>
    <row r="339" spans="1:18" ht="114.75" hidden="1" customHeight="1" x14ac:dyDescent="0.25">
      <c r="A339" s="53"/>
      <c r="B339" s="53" t="s">
        <v>146</v>
      </c>
      <c r="C339" s="111" t="s">
        <v>517</v>
      </c>
      <c r="D339" s="53" t="s">
        <v>219</v>
      </c>
      <c r="E339" s="59" t="e">
        <f>#REF!*1.042</f>
        <v>#REF!</v>
      </c>
      <c r="F339" s="59">
        <v>6056.4366064000005</v>
      </c>
      <c r="G339" s="59">
        <f>F339*'Індекс інфляції'!$C$15</f>
        <v>6061.9844472644872</v>
      </c>
      <c r="H339" s="68"/>
      <c r="I339" s="68"/>
      <c r="J339" s="69" t="s">
        <v>32</v>
      </c>
      <c r="K339" s="93"/>
      <c r="L339" s="93"/>
      <c r="M339" s="93"/>
      <c r="N339" s="93"/>
      <c r="O339" s="93"/>
      <c r="P339" s="93"/>
      <c r="Q339" s="93"/>
      <c r="R339" s="93"/>
    </row>
    <row r="340" spans="1:18" s="131" customFormat="1" ht="114.75" customHeight="1" x14ac:dyDescent="0.25">
      <c r="A340" s="76">
        <v>178</v>
      </c>
      <c r="B340" s="76" t="s">
        <v>146</v>
      </c>
      <c r="C340" s="125" t="s">
        <v>1115</v>
      </c>
      <c r="D340" s="76" t="s">
        <v>355</v>
      </c>
      <c r="E340" s="59"/>
      <c r="F340" s="59"/>
      <c r="G340" s="59"/>
      <c r="H340" s="132">
        <v>45597</v>
      </c>
      <c r="I340" s="132">
        <v>47422</v>
      </c>
      <c r="J340" s="129" t="s">
        <v>150</v>
      </c>
      <c r="K340" s="133"/>
      <c r="L340" s="133"/>
      <c r="M340" s="133"/>
      <c r="N340" s="133"/>
      <c r="O340" s="133"/>
      <c r="P340" s="133"/>
      <c r="Q340" s="133"/>
      <c r="R340" s="133"/>
    </row>
    <row r="341" spans="1:18" s="131" customFormat="1" ht="186" customHeight="1" x14ac:dyDescent="0.25">
      <c r="A341" s="76">
        <v>179</v>
      </c>
      <c r="B341" s="76" t="s">
        <v>146</v>
      </c>
      <c r="C341" s="125" t="s">
        <v>1054</v>
      </c>
      <c r="D341" s="76" t="s">
        <v>355</v>
      </c>
      <c r="E341" s="59"/>
      <c r="F341" s="59"/>
      <c r="G341" s="59"/>
      <c r="H341" s="132">
        <v>45306</v>
      </c>
      <c r="I341" s="132">
        <v>47132</v>
      </c>
      <c r="J341" s="129" t="s">
        <v>150</v>
      </c>
      <c r="K341" s="133"/>
      <c r="L341" s="133"/>
      <c r="M341" s="133"/>
      <c r="N341" s="133"/>
      <c r="O341" s="133"/>
      <c r="P341" s="133"/>
      <c r="Q341" s="133"/>
      <c r="R341" s="133"/>
    </row>
    <row r="342" spans="1:18" ht="204" customHeight="1" x14ac:dyDescent="0.25">
      <c r="A342" s="76">
        <v>180</v>
      </c>
      <c r="B342" s="76" t="s">
        <v>146</v>
      </c>
      <c r="C342" s="125" t="s">
        <v>512</v>
      </c>
      <c r="D342" s="76" t="s">
        <v>355</v>
      </c>
      <c r="E342" s="60" t="e">
        <f>#REF!*1.007</f>
        <v>#REF!</v>
      </c>
      <c r="F342" s="60">
        <v>10461.160489799999</v>
      </c>
      <c r="G342" s="59">
        <f>F342*'Індекс інфляції'!$C$15</f>
        <v>10470.743163148538</v>
      </c>
      <c r="H342" s="132">
        <v>43610</v>
      </c>
      <c r="I342" s="132" t="s">
        <v>953</v>
      </c>
      <c r="J342" s="129" t="s">
        <v>150</v>
      </c>
      <c r="K342" s="93"/>
      <c r="L342" s="93"/>
      <c r="M342" s="93"/>
      <c r="N342" s="93"/>
      <c r="O342" s="93"/>
      <c r="P342" s="93"/>
      <c r="Q342" s="93"/>
      <c r="R342" s="93"/>
    </row>
    <row r="343" spans="1:18" ht="78.75" customHeight="1" x14ac:dyDescent="0.25">
      <c r="A343" s="57">
        <v>181</v>
      </c>
      <c r="B343" s="57" t="s">
        <v>146</v>
      </c>
      <c r="C343" s="108" t="s">
        <v>570</v>
      </c>
      <c r="D343" s="57" t="s">
        <v>571</v>
      </c>
      <c r="E343" s="59"/>
      <c r="F343" s="59"/>
      <c r="G343" s="59"/>
      <c r="H343" s="71">
        <v>44410</v>
      </c>
      <c r="I343" s="71">
        <v>46235</v>
      </c>
      <c r="J343" s="72" t="e">
        <f>IF(#REF!&gt;90,"Діючий",IF(#REF!&lt;0,"Просрочений","Закінчується"))</f>
        <v>#REF!</v>
      </c>
      <c r="K343" s="92"/>
      <c r="L343" s="92"/>
      <c r="M343" s="92"/>
      <c r="N343" s="92"/>
      <c r="O343" s="92"/>
      <c r="P343" s="92"/>
      <c r="Q343" s="92"/>
      <c r="R343" s="92"/>
    </row>
    <row r="344" spans="1:18" ht="111.75" hidden="1" customHeight="1" x14ac:dyDescent="0.25">
      <c r="A344" s="53"/>
      <c r="B344" s="53" t="s">
        <v>146</v>
      </c>
      <c r="C344" s="111" t="s">
        <v>513</v>
      </c>
      <c r="D344" s="53" t="s">
        <v>149</v>
      </c>
      <c r="E344" s="57" t="s">
        <v>23</v>
      </c>
      <c r="F344" s="57" t="s">
        <v>23</v>
      </c>
      <c r="G344" s="57" t="s">
        <v>23</v>
      </c>
      <c r="H344" s="114" t="s">
        <v>23</v>
      </c>
      <c r="I344" s="81" t="s">
        <v>23</v>
      </c>
      <c r="J344" s="69" t="s">
        <v>32</v>
      </c>
      <c r="K344" s="93"/>
      <c r="L344" s="93"/>
      <c r="M344" s="93"/>
      <c r="N344" s="93"/>
      <c r="O344" s="93"/>
      <c r="P344" s="93"/>
      <c r="Q344" s="93"/>
      <c r="R344" s="93"/>
    </row>
    <row r="345" spans="1:18" ht="171.75" customHeight="1" x14ac:dyDescent="0.25">
      <c r="A345" s="57">
        <v>182</v>
      </c>
      <c r="B345" s="57" t="s">
        <v>146</v>
      </c>
      <c r="C345" s="109" t="s">
        <v>728</v>
      </c>
      <c r="D345" s="57" t="s">
        <v>191</v>
      </c>
      <c r="E345" s="51" t="e">
        <f>#REF!*1.042</f>
        <v>#REF!</v>
      </c>
      <c r="F345" s="51">
        <v>633.80691999999999</v>
      </c>
      <c r="G345" s="51">
        <f>F345*'Індекс інфляції'!$C$15</f>
        <v>634.38750230598089</v>
      </c>
      <c r="H345" s="71">
        <v>44562</v>
      </c>
      <c r="I345" s="71" t="s">
        <v>948</v>
      </c>
      <c r="J345" s="72" t="s">
        <v>150</v>
      </c>
      <c r="K345" s="92"/>
      <c r="L345" s="92"/>
      <c r="M345" s="92"/>
      <c r="N345" s="92"/>
      <c r="O345" s="92"/>
      <c r="P345" s="92"/>
      <c r="Q345" s="92"/>
      <c r="R345" s="92"/>
    </row>
    <row r="346" spans="1:18" ht="81.75" customHeight="1" x14ac:dyDescent="0.25">
      <c r="A346" s="57">
        <v>183</v>
      </c>
      <c r="B346" s="57" t="s">
        <v>146</v>
      </c>
      <c r="C346" s="109" t="s">
        <v>707</v>
      </c>
      <c r="D346" s="57" t="s">
        <v>205</v>
      </c>
      <c r="E346" s="51" t="e">
        <f>#REF!*1.042</f>
        <v>#REF!</v>
      </c>
      <c r="F346" s="51">
        <v>247.21450000000002</v>
      </c>
      <c r="G346" s="51">
        <f>F346*'Індекс інфляції'!$C$15</f>
        <v>247.44095439794492</v>
      </c>
      <c r="H346" s="71">
        <v>44562</v>
      </c>
      <c r="I346" s="71" t="s">
        <v>934</v>
      </c>
      <c r="J346" s="72" t="s">
        <v>150</v>
      </c>
      <c r="K346" s="92"/>
      <c r="L346" s="92"/>
      <c r="M346" s="92"/>
      <c r="N346" s="92"/>
      <c r="O346" s="92"/>
      <c r="P346" s="92"/>
      <c r="Q346" s="92"/>
      <c r="R346" s="92"/>
    </row>
    <row r="347" spans="1:18" ht="180.75" hidden="1" customHeight="1" x14ac:dyDescent="0.25">
      <c r="A347" s="53"/>
      <c r="B347" s="53" t="s">
        <v>146</v>
      </c>
      <c r="C347" s="111" t="s">
        <v>578</v>
      </c>
      <c r="D347" s="53" t="s">
        <v>415</v>
      </c>
      <c r="E347" s="62" t="e">
        <f>#REF!*1.009*1.01*1.098*1.042</f>
        <v>#REF!</v>
      </c>
      <c r="F347" s="62">
        <v>168.80494780107432</v>
      </c>
      <c r="G347" s="59">
        <f>F347*'Індекс інфляції'!$C$15</f>
        <v>168.9595771728321</v>
      </c>
      <c r="H347" s="68"/>
      <c r="I347" s="68"/>
      <c r="J347" s="69" t="s">
        <v>32</v>
      </c>
      <c r="K347" s="92"/>
      <c r="L347" s="92"/>
      <c r="M347" s="92"/>
      <c r="N347" s="92"/>
      <c r="O347" s="92"/>
      <c r="P347" s="92"/>
      <c r="Q347" s="92"/>
      <c r="R347" s="92"/>
    </row>
    <row r="348" spans="1:18" ht="69.75" customHeight="1" x14ac:dyDescent="0.25">
      <c r="A348" s="57">
        <v>184</v>
      </c>
      <c r="B348" s="57" t="s">
        <v>146</v>
      </c>
      <c r="C348" s="108" t="s">
        <v>420</v>
      </c>
      <c r="D348" s="57" t="s">
        <v>418</v>
      </c>
      <c r="E348" s="59"/>
      <c r="F348" s="59"/>
      <c r="G348" s="59"/>
      <c r="H348" s="71">
        <v>44351</v>
      </c>
      <c r="I348" s="71">
        <v>46176</v>
      </c>
      <c r="J348" s="72" t="e">
        <f>IF(#REF!&gt;90,"Діючий",IF(#REF!&lt;0,"Просрочений","Закінчується"))</f>
        <v>#REF!</v>
      </c>
      <c r="K348" s="99"/>
      <c r="L348" s="99"/>
      <c r="M348" s="99"/>
      <c r="N348" s="99"/>
      <c r="O348" s="99"/>
      <c r="P348" s="99"/>
      <c r="Q348" s="99"/>
      <c r="R348" s="99"/>
    </row>
    <row r="349" spans="1:18" ht="93.75" customHeight="1" x14ac:dyDescent="0.25">
      <c r="A349" s="57">
        <v>185</v>
      </c>
      <c r="B349" s="57" t="s">
        <v>146</v>
      </c>
      <c r="C349" s="109" t="s">
        <v>690</v>
      </c>
      <c r="D349" s="74" t="s">
        <v>386</v>
      </c>
      <c r="E349" s="51" t="e">
        <f>#REF!*1.042</f>
        <v>#REF!</v>
      </c>
      <c r="F349" s="51">
        <v>172.03420000000003</v>
      </c>
      <c r="G349" s="51">
        <f>F349*'Індекс інфляції'!$C$15</f>
        <v>172.19178744404934</v>
      </c>
      <c r="H349" s="71">
        <v>44562</v>
      </c>
      <c r="I349" s="71" t="s">
        <v>934</v>
      </c>
      <c r="J349" s="72" t="s">
        <v>150</v>
      </c>
      <c r="K349" s="102"/>
      <c r="L349" s="102"/>
      <c r="M349" s="102"/>
      <c r="N349" s="102"/>
      <c r="O349" s="102"/>
      <c r="P349" s="102"/>
      <c r="Q349" s="102"/>
      <c r="R349" s="102"/>
    </row>
    <row r="350" spans="1:18" ht="115.5" hidden="1" customHeight="1" x14ac:dyDescent="0.25">
      <c r="A350" s="53"/>
      <c r="B350" s="53" t="s">
        <v>146</v>
      </c>
      <c r="C350" s="111" t="s">
        <v>634</v>
      </c>
      <c r="D350" s="53" t="s">
        <v>199</v>
      </c>
      <c r="E350" s="47" t="e">
        <f>#REF!*1.042</f>
        <v>#REF!</v>
      </c>
      <c r="F350" s="47">
        <v>476.14190000000002</v>
      </c>
      <c r="G350" s="47">
        <f>F350*'Індекс інфляції'!$C$15</f>
        <v>476.57805737467197</v>
      </c>
      <c r="H350" s="68"/>
      <c r="I350" s="68"/>
      <c r="J350" s="69" t="s">
        <v>32</v>
      </c>
      <c r="K350" s="99"/>
      <c r="L350" s="99"/>
      <c r="M350" s="99"/>
      <c r="N350" s="99"/>
      <c r="O350" s="99"/>
      <c r="P350" s="99"/>
      <c r="Q350" s="99"/>
      <c r="R350" s="99"/>
    </row>
    <row r="351" spans="1:18" ht="82.5" customHeight="1" x14ac:dyDescent="0.25">
      <c r="A351" s="57">
        <v>186</v>
      </c>
      <c r="B351" s="76" t="s">
        <v>146</v>
      </c>
      <c r="C351" s="125" t="s">
        <v>456</v>
      </c>
      <c r="D351" s="57" t="s">
        <v>719</v>
      </c>
      <c r="E351" s="59" t="e">
        <f>#REF!*1.017*1.014*1.008*1.042</f>
        <v>#REF!</v>
      </c>
      <c r="F351" s="59">
        <v>1774.1548033253287</v>
      </c>
      <c r="G351" s="59">
        <f>F351*'Індекс інфляції'!$C$15</f>
        <v>1775.7799715814306</v>
      </c>
      <c r="H351" s="134">
        <v>44197</v>
      </c>
      <c r="I351" s="134" t="s">
        <v>956</v>
      </c>
      <c r="J351" s="129" t="s">
        <v>150</v>
      </c>
      <c r="K351" s="92"/>
      <c r="L351" s="92"/>
      <c r="M351" s="92"/>
      <c r="N351" s="92"/>
      <c r="O351" s="92"/>
      <c r="P351" s="92"/>
      <c r="Q351" s="92"/>
      <c r="R351" s="92"/>
    </row>
    <row r="352" spans="1:18" ht="67.5" hidden="1" customHeight="1" x14ac:dyDescent="0.25">
      <c r="A352" s="53"/>
      <c r="B352" s="53" t="s">
        <v>146</v>
      </c>
      <c r="C352" s="55"/>
      <c r="D352" s="53" t="s">
        <v>183</v>
      </c>
      <c r="E352" s="59" t="e">
        <f>#REF!*1.042</f>
        <v>#REF!</v>
      </c>
      <c r="F352" s="59">
        <v>3118.0055676000006</v>
      </c>
      <c r="G352" s="59">
        <f>F352*'Індекс інфляції'!$C$15</f>
        <v>3120.8617353150808</v>
      </c>
      <c r="H352" s="68"/>
      <c r="I352" s="68"/>
      <c r="J352" s="69" t="s">
        <v>32</v>
      </c>
      <c r="K352" s="92"/>
      <c r="L352" s="92"/>
      <c r="M352" s="92"/>
      <c r="N352" s="92"/>
      <c r="O352" s="92"/>
      <c r="P352" s="92"/>
      <c r="Q352" s="92"/>
      <c r="R352" s="92"/>
    </row>
    <row r="353" spans="1:18" s="131" customFormat="1" ht="102.75" customHeight="1" x14ac:dyDescent="0.25">
      <c r="A353" s="76">
        <v>187</v>
      </c>
      <c r="B353" s="57" t="s">
        <v>146</v>
      </c>
      <c r="C353" s="109"/>
      <c r="D353" s="57" t="s">
        <v>1119</v>
      </c>
      <c r="E353" s="59"/>
      <c r="F353" s="59"/>
      <c r="G353" s="59"/>
      <c r="H353" s="71">
        <v>44562</v>
      </c>
      <c r="I353" s="132" t="s">
        <v>934</v>
      </c>
      <c r="J353" s="72" t="s">
        <v>150</v>
      </c>
      <c r="K353" s="130"/>
      <c r="L353" s="130"/>
      <c r="M353" s="130"/>
      <c r="N353" s="130"/>
      <c r="O353" s="130"/>
      <c r="P353" s="130"/>
      <c r="Q353" s="130"/>
      <c r="R353" s="130"/>
    </row>
    <row r="354" spans="1:18" ht="74.25" hidden="1" customHeight="1" x14ac:dyDescent="0.25">
      <c r="A354" s="241"/>
      <c r="B354" s="241" t="s">
        <v>146</v>
      </c>
      <c r="C354" s="242" t="s">
        <v>721</v>
      </c>
      <c r="D354" s="241" t="s">
        <v>382</v>
      </c>
      <c r="E354" s="51" t="e">
        <f>#REF!*1.042</f>
        <v>#REF!</v>
      </c>
      <c r="F354" s="51">
        <v>505.80097119999999</v>
      </c>
      <c r="G354" s="51">
        <f>F354*'Індекс інфляції'!$C$15</f>
        <v>506.26429699364496</v>
      </c>
      <c r="H354" s="236">
        <v>44562</v>
      </c>
      <c r="I354" s="236" t="s">
        <v>934</v>
      </c>
      <c r="J354" s="237" t="s">
        <v>32</v>
      </c>
      <c r="K354" s="92"/>
      <c r="L354" s="92"/>
      <c r="M354" s="92"/>
      <c r="N354" s="92"/>
      <c r="O354" s="92"/>
      <c r="P354" s="92"/>
      <c r="Q354" s="92"/>
      <c r="R354" s="92"/>
    </row>
    <row r="355" spans="1:18" ht="84.75" hidden="1" customHeight="1" x14ac:dyDescent="0.25">
      <c r="A355" s="73">
        <v>188</v>
      </c>
      <c r="B355" s="73" t="s">
        <v>146</v>
      </c>
      <c r="C355" s="47"/>
      <c r="D355" s="73" t="s">
        <v>296</v>
      </c>
      <c r="E355" s="48" t="s">
        <v>23</v>
      </c>
      <c r="F355" s="48" t="s">
        <v>23</v>
      </c>
      <c r="G355" s="48" t="s">
        <v>23</v>
      </c>
      <c r="H355" s="63">
        <v>43556</v>
      </c>
      <c r="I355" s="63">
        <v>43708</v>
      </c>
      <c r="J355" s="64" t="s">
        <v>150</v>
      </c>
      <c r="K355" s="92"/>
      <c r="L355" s="92"/>
      <c r="M355" s="92"/>
      <c r="N355" s="92"/>
      <c r="O355" s="92"/>
      <c r="P355" s="92"/>
      <c r="Q355" s="92"/>
      <c r="R355" s="92"/>
    </row>
    <row r="356" spans="1:18" ht="93" customHeight="1" x14ac:dyDescent="0.25">
      <c r="A356" s="57">
        <v>188</v>
      </c>
      <c r="B356" s="74" t="s">
        <v>146</v>
      </c>
      <c r="C356" s="108" t="s">
        <v>606</v>
      </c>
      <c r="D356" s="57" t="s">
        <v>358</v>
      </c>
      <c r="E356" s="59"/>
      <c r="F356" s="59"/>
      <c r="G356" s="59"/>
      <c r="H356" s="82">
        <v>43735</v>
      </c>
      <c r="I356" s="82">
        <v>45561</v>
      </c>
      <c r="J356" s="84" t="s">
        <v>150</v>
      </c>
      <c r="K356" s="92"/>
      <c r="L356" s="92"/>
      <c r="M356" s="92"/>
      <c r="N356" s="92"/>
      <c r="O356" s="92"/>
      <c r="P356" s="92"/>
      <c r="Q356" s="92"/>
      <c r="R356" s="92"/>
    </row>
    <row r="357" spans="1:18" ht="106.5" hidden="1" customHeight="1" x14ac:dyDescent="0.25">
      <c r="A357" s="53"/>
      <c r="B357" s="53" t="s">
        <v>146</v>
      </c>
      <c r="C357" s="111" t="s">
        <v>747</v>
      </c>
      <c r="D357" s="53" t="s">
        <v>192</v>
      </c>
      <c r="E357" s="51" t="e">
        <f>#REF!*1.042</f>
        <v>#REF!</v>
      </c>
      <c r="F357" s="51">
        <v>230.56333999999998</v>
      </c>
      <c r="G357" s="51">
        <f>F357*'Індекс інфляції'!$C$15</f>
        <v>230.77454153691576</v>
      </c>
      <c r="H357" s="68">
        <v>44562</v>
      </c>
      <c r="I357" s="68" t="s">
        <v>934</v>
      </c>
      <c r="J357" s="69" t="s">
        <v>32</v>
      </c>
      <c r="K357" s="93"/>
      <c r="L357" s="93"/>
      <c r="M357" s="93"/>
      <c r="N357" s="93"/>
      <c r="O357" s="93"/>
      <c r="P357" s="93"/>
      <c r="Q357" s="93"/>
      <c r="R357" s="93"/>
    </row>
    <row r="358" spans="1:18" ht="165.75" customHeight="1" x14ac:dyDescent="0.25">
      <c r="A358" s="57">
        <v>189</v>
      </c>
      <c r="B358" s="57" t="s">
        <v>146</v>
      </c>
      <c r="C358" s="109" t="s">
        <v>761</v>
      </c>
      <c r="D358" s="57" t="s">
        <v>211</v>
      </c>
      <c r="E358" s="51" t="e">
        <f>#REF!*1.042</f>
        <v>#REF!</v>
      </c>
      <c r="F358" s="51">
        <v>71.79379999999999</v>
      </c>
      <c r="G358" s="51">
        <f>F358*'Індекс інфляції'!$C$15</f>
        <v>71.859564838855221</v>
      </c>
      <c r="H358" s="71">
        <v>44562</v>
      </c>
      <c r="I358" s="71" t="s">
        <v>934</v>
      </c>
      <c r="J358" s="211" t="s">
        <v>150</v>
      </c>
      <c r="K358" s="92"/>
      <c r="L358" s="92"/>
      <c r="M358" s="92"/>
      <c r="N358" s="92"/>
      <c r="O358" s="92"/>
      <c r="P358" s="92"/>
      <c r="Q358" s="92"/>
      <c r="R358" s="92"/>
    </row>
    <row r="359" spans="1:18" ht="77.25" customHeight="1" x14ac:dyDescent="0.25">
      <c r="A359" s="57">
        <v>190</v>
      </c>
      <c r="B359" s="57" t="s">
        <v>146</v>
      </c>
      <c r="C359" s="109" t="s">
        <v>648</v>
      </c>
      <c r="D359" s="57" t="s">
        <v>389</v>
      </c>
      <c r="E359" s="62" t="e">
        <f>#REF!*1.009*1.01*1.098*1.042</f>
        <v>#REF!</v>
      </c>
      <c r="F359" s="62">
        <v>648.64529528446076</v>
      </c>
      <c r="G359" s="59">
        <f>F359*'Індекс інфляції'!$C$15</f>
        <v>649.23946989729063</v>
      </c>
      <c r="H359" s="71">
        <v>44114</v>
      </c>
      <c r="I359" s="71">
        <v>45930</v>
      </c>
      <c r="J359" s="72" t="e">
        <f>IF(#REF!&gt;90,"Діючий",IF(#REF!&lt;0,"Просрочений","Закінчується"))</f>
        <v>#REF!</v>
      </c>
      <c r="K359" s="93"/>
      <c r="L359" s="93"/>
      <c r="M359" s="93"/>
      <c r="N359" s="93"/>
      <c r="O359" s="93"/>
      <c r="P359" s="93"/>
      <c r="Q359" s="93"/>
      <c r="R359" s="93"/>
    </row>
    <row r="360" spans="1:18" ht="99.75" hidden="1" customHeight="1" x14ac:dyDescent="0.25">
      <c r="A360" s="53"/>
      <c r="B360" s="53" t="s">
        <v>146</v>
      </c>
      <c r="C360" s="55"/>
      <c r="D360" s="53" t="s">
        <v>161</v>
      </c>
      <c r="E360" s="59" t="e">
        <f>#REF!*1.008*1.042</f>
        <v>#REF!</v>
      </c>
      <c r="F360" s="59">
        <v>2073.8713115232003</v>
      </c>
      <c r="G360" s="59">
        <f>F360*'Індекс інфляції'!$C$15</f>
        <v>2075.771027273151</v>
      </c>
      <c r="H360" s="90"/>
      <c r="I360" s="90"/>
      <c r="J360" s="69" t="s">
        <v>32</v>
      </c>
      <c r="K360" s="93"/>
      <c r="L360" s="93"/>
      <c r="M360" s="93"/>
      <c r="N360" s="93"/>
      <c r="O360" s="93"/>
      <c r="P360" s="93"/>
      <c r="Q360" s="93"/>
      <c r="R360" s="93"/>
    </row>
    <row r="361" spans="1:18" ht="109.5" customHeight="1" x14ac:dyDescent="0.25">
      <c r="A361" s="57">
        <v>191</v>
      </c>
      <c r="B361" s="57" t="s">
        <v>146</v>
      </c>
      <c r="C361" s="108" t="s">
        <v>612</v>
      </c>
      <c r="D361" s="57" t="s">
        <v>161</v>
      </c>
      <c r="E361" s="59" t="e">
        <f>#REF!*1.005*1.009*1.01*1.007</f>
        <v>#REF!</v>
      </c>
      <c r="F361" s="59">
        <v>20460.443815426606</v>
      </c>
      <c r="G361" s="59">
        <f>F361*'Індекс інфляції'!$C$15</f>
        <v>20479.186071588392</v>
      </c>
      <c r="H361" s="88">
        <v>43873</v>
      </c>
      <c r="I361" s="88" t="s">
        <v>934</v>
      </c>
      <c r="J361" s="211" t="s">
        <v>150</v>
      </c>
      <c r="K361" s="93"/>
      <c r="L361" s="93"/>
      <c r="M361" s="93"/>
      <c r="N361" s="93"/>
      <c r="O361" s="93"/>
      <c r="P361" s="93"/>
      <c r="Q361" s="93"/>
      <c r="R361" s="93"/>
    </row>
    <row r="362" spans="1:18" ht="157.5" customHeight="1" x14ac:dyDescent="0.25">
      <c r="A362" s="57">
        <v>192</v>
      </c>
      <c r="B362" s="57" t="s">
        <v>146</v>
      </c>
      <c r="C362" s="108" t="s">
        <v>647</v>
      </c>
      <c r="D362" s="57" t="s">
        <v>638</v>
      </c>
      <c r="E362" s="59"/>
      <c r="F362" s="59"/>
      <c r="G362" s="59"/>
      <c r="H362" s="71">
        <v>44519</v>
      </c>
      <c r="I362" s="71">
        <v>46344</v>
      </c>
      <c r="J362" s="72" t="e">
        <f>IF(#REF!&gt;90,"Діючий",IF(#REF!&lt;0,"Просрочений","Закінчується"))</f>
        <v>#REF!</v>
      </c>
      <c r="K362" s="92"/>
      <c r="L362" s="92"/>
      <c r="M362" s="92"/>
      <c r="N362" s="92"/>
      <c r="O362" s="92"/>
      <c r="P362" s="92"/>
      <c r="Q362" s="92"/>
      <c r="R362" s="92"/>
    </row>
    <row r="363" spans="1:18" ht="117.75" hidden="1" customHeight="1" x14ac:dyDescent="0.25">
      <c r="A363" s="53"/>
      <c r="B363" s="53" t="s">
        <v>146</v>
      </c>
      <c r="C363" s="111" t="s">
        <v>683</v>
      </c>
      <c r="D363" s="53" t="s">
        <v>638</v>
      </c>
      <c r="E363" s="59"/>
      <c r="F363" s="59"/>
      <c r="G363" s="59"/>
      <c r="H363" s="68"/>
      <c r="I363" s="68"/>
      <c r="J363" s="69" t="s">
        <v>32</v>
      </c>
      <c r="K363" s="93"/>
      <c r="L363" s="93"/>
      <c r="M363" s="93"/>
      <c r="N363" s="93"/>
      <c r="O363" s="93"/>
      <c r="P363" s="93"/>
      <c r="Q363" s="93"/>
      <c r="R363" s="93"/>
    </row>
    <row r="364" spans="1:18" ht="111.75" customHeight="1" x14ac:dyDescent="0.25">
      <c r="A364" s="57">
        <v>193</v>
      </c>
      <c r="B364" s="57" t="s">
        <v>146</v>
      </c>
      <c r="C364" s="109" t="s">
        <v>751</v>
      </c>
      <c r="D364" s="57" t="s">
        <v>171</v>
      </c>
      <c r="E364" s="52">
        <v>1657.72</v>
      </c>
      <c r="F364" s="52">
        <v>1657.89</v>
      </c>
      <c r="G364" s="51">
        <f>F364*'Індекс інфляції'!$C$15</f>
        <v>1659.4086669139913</v>
      </c>
      <c r="H364" s="71">
        <v>44599</v>
      </c>
      <c r="I364" s="71">
        <v>46424</v>
      </c>
      <c r="J364" s="72" t="e">
        <f>IF(#REF!&gt;90,"Діючий",IF(#REF!&lt;0,"Просрочений","Закінчується"))</f>
        <v>#REF!</v>
      </c>
      <c r="K364" s="92"/>
      <c r="L364" s="92"/>
      <c r="M364" s="92"/>
      <c r="N364" s="92"/>
      <c r="O364" s="92"/>
      <c r="P364" s="92"/>
      <c r="Q364" s="92"/>
      <c r="R364" s="92"/>
    </row>
    <row r="365" spans="1:18" ht="93" customHeight="1" x14ac:dyDescent="0.25">
      <c r="A365" s="57">
        <v>194</v>
      </c>
      <c r="B365" s="57" t="s">
        <v>146</v>
      </c>
      <c r="C365" s="109" t="s">
        <v>467</v>
      </c>
      <c r="D365" s="57" t="s">
        <v>964</v>
      </c>
      <c r="E365" s="59" t="e">
        <f>#REF!*1.042</f>
        <v>#REF!</v>
      </c>
      <c r="F365" s="59">
        <v>1698.91848</v>
      </c>
      <c r="G365" s="59">
        <f>F365*'Індекс інфляції'!$C$15</f>
        <v>1700.4747299834996</v>
      </c>
      <c r="H365" s="71">
        <v>44348</v>
      </c>
      <c r="I365" s="71">
        <v>46173</v>
      </c>
      <c r="J365" s="72" t="e">
        <f>IF(#REF!&gt;90,"Діючий",IF(#REF!&lt;0,"Просрочений","Закінчується"))</f>
        <v>#REF!</v>
      </c>
      <c r="K365" s="93"/>
      <c r="L365" s="93"/>
      <c r="M365" s="93"/>
      <c r="N365" s="93"/>
      <c r="O365" s="93"/>
      <c r="P365" s="93"/>
      <c r="Q365" s="93"/>
      <c r="R365" s="93"/>
    </row>
    <row r="366" spans="1:18" ht="77.25" customHeight="1" x14ac:dyDescent="0.25">
      <c r="A366" s="76">
        <v>195</v>
      </c>
      <c r="B366" s="76" t="s">
        <v>146</v>
      </c>
      <c r="C366" s="125" t="s">
        <v>471</v>
      </c>
      <c r="D366" s="76" t="s">
        <v>197</v>
      </c>
      <c r="E366" s="51" t="e">
        <f>#REF!*1.042</f>
        <v>#REF!</v>
      </c>
      <c r="F366" s="51">
        <v>4487.2702588000002</v>
      </c>
      <c r="G366" s="51">
        <f>F366*'Індекс інфляції'!$C$15</f>
        <v>4491.3807057392878</v>
      </c>
      <c r="H366" s="132">
        <v>44562</v>
      </c>
      <c r="I366" s="132" t="s">
        <v>934</v>
      </c>
      <c r="J366" s="129" t="s">
        <v>150</v>
      </c>
      <c r="K366" s="92"/>
      <c r="L366" s="92"/>
      <c r="M366" s="92"/>
      <c r="N366" s="92"/>
      <c r="O366" s="92"/>
      <c r="P366" s="92"/>
      <c r="Q366" s="92"/>
      <c r="R366" s="92"/>
    </row>
    <row r="367" spans="1:18" ht="86.25" customHeight="1" x14ac:dyDescent="0.25">
      <c r="A367" s="57">
        <v>196</v>
      </c>
      <c r="B367" s="57" t="s">
        <v>146</v>
      </c>
      <c r="C367" s="109" t="s">
        <v>781</v>
      </c>
      <c r="D367" s="57" t="s">
        <v>213</v>
      </c>
      <c r="E367" s="51" t="e">
        <f>#REF!*1.042</f>
        <v>#REF!</v>
      </c>
      <c r="F367" s="51">
        <v>113.7864</v>
      </c>
      <c r="G367" s="51">
        <f>F367*'Індекс інфляції'!$C$15</f>
        <v>113.89063106535546</v>
      </c>
      <c r="H367" s="71">
        <v>44562</v>
      </c>
      <c r="I367" s="71" t="s">
        <v>934</v>
      </c>
      <c r="J367" s="72" t="s">
        <v>150</v>
      </c>
      <c r="K367" s="92"/>
      <c r="L367" s="92"/>
      <c r="M367" s="92"/>
      <c r="N367" s="92"/>
      <c r="O367" s="92"/>
      <c r="P367" s="92"/>
      <c r="Q367" s="92"/>
      <c r="R367" s="92"/>
    </row>
    <row r="368" spans="1:18" ht="90" customHeight="1" x14ac:dyDescent="0.25">
      <c r="A368" s="57">
        <v>197</v>
      </c>
      <c r="B368" s="57" t="s">
        <v>146</v>
      </c>
      <c r="C368" s="109" t="s">
        <v>474</v>
      </c>
      <c r="D368" s="57" t="s">
        <v>167</v>
      </c>
      <c r="E368" s="59"/>
      <c r="F368" s="59"/>
      <c r="G368" s="59"/>
      <c r="H368" s="71">
        <v>44308</v>
      </c>
      <c r="I368" s="71">
        <v>46022</v>
      </c>
      <c r="J368" s="72" t="e">
        <f>IF(#REF!&gt;90,"Діючий",IF(#REF!&lt;0,"Просрочений","Закінчується"))</f>
        <v>#REF!</v>
      </c>
      <c r="K368" s="92"/>
      <c r="L368" s="92"/>
      <c r="M368" s="92"/>
      <c r="N368" s="92"/>
      <c r="O368" s="92"/>
      <c r="P368" s="92"/>
      <c r="Q368" s="92"/>
      <c r="R368" s="92"/>
    </row>
    <row r="369" spans="1:18" ht="77.25" customHeight="1" x14ac:dyDescent="0.25">
      <c r="A369" s="57">
        <v>198</v>
      </c>
      <c r="B369" s="57" t="s">
        <v>146</v>
      </c>
      <c r="C369" s="109" t="s">
        <v>457</v>
      </c>
      <c r="D369" s="57" t="s">
        <v>790</v>
      </c>
      <c r="E369" s="59" t="e">
        <f>#REF!*1.009*1.011*1.008*1*1*0.993*1*1.019*1.017*1.014*1.008*1.042</f>
        <v>#REF!</v>
      </c>
      <c r="F369" s="59">
        <v>8617.6907494589395</v>
      </c>
      <c r="G369" s="59">
        <f>F369*'Індекс інфляції'!$C$15</f>
        <v>8625.5847604103365</v>
      </c>
      <c r="H369" s="88">
        <v>44197</v>
      </c>
      <c r="I369" s="88">
        <v>45260</v>
      </c>
      <c r="J369" s="72" t="e">
        <f>IF(#REF!&gt;90,"Діючий",IF(#REF!&lt;0,"Просрочений","Закінчується"))</f>
        <v>#REF!</v>
      </c>
      <c r="K369" s="96"/>
      <c r="L369" s="96"/>
      <c r="M369" s="96"/>
      <c r="N369" s="96"/>
      <c r="O369" s="96"/>
      <c r="P369" s="96"/>
      <c r="Q369" s="96"/>
      <c r="R369" s="96"/>
    </row>
    <row r="370" spans="1:18" ht="57" customHeight="1" x14ac:dyDescent="0.25">
      <c r="A370" s="57">
        <v>199</v>
      </c>
      <c r="B370" s="57" t="s">
        <v>146</v>
      </c>
      <c r="C370" s="108" t="s">
        <v>585</v>
      </c>
      <c r="D370" s="57" t="s">
        <v>825</v>
      </c>
      <c r="E370" s="59" t="e">
        <f>#REF!*1.017*1.014*1.008*1.042</f>
        <v>#REF!</v>
      </c>
      <c r="F370" s="59">
        <v>7382.0759470803068</v>
      </c>
      <c r="G370" s="59">
        <f>F370*'Індекс інфляції'!$C$15</f>
        <v>7388.8381053039529</v>
      </c>
      <c r="H370" s="88">
        <v>43391</v>
      </c>
      <c r="I370" s="88">
        <v>45217</v>
      </c>
      <c r="J370" s="72" t="e">
        <f>IF(#REF!&gt;90,"Діючий",IF(#REF!&lt;0,"Просрочений","Закінчується"))</f>
        <v>#REF!</v>
      </c>
      <c r="K370" s="92"/>
      <c r="L370" s="92"/>
      <c r="M370" s="92"/>
      <c r="N370" s="92"/>
      <c r="O370" s="92"/>
      <c r="P370" s="92"/>
      <c r="Q370" s="92"/>
      <c r="R370" s="92"/>
    </row>
    <row r="371" spans="1:18" ht="129.75" customHeight="1" x14ac:dyDescent="0.25">
      <c r="A371" s="57">
        <v>200</v>
      </c>
      <c r="B371" s="57" t="s">
        <v>146</v>
      </c>
      <c r="C371" s="109" t="s">
        <v>469</v>
      </c>
      <c r="D371" s="57" t="s">
        <v>172</v>
      </c>
      <c r="E371" s="59" t="e">
        <f>#REF!*1.042</f>
        <v>#REF!</v>
      </c>
      <c r="F371" s="59">
        <v>2048.5</v>
      </c>
      <c r="G371" s="59">
        <f>F371*'Індекс інфляції'!$C$15</f>
        <v>2050.3764750214496</v>
      </c>
      <c r="H371" s="71">
        <v>44307</v>
      </c>
      <c r="I371" s="71">
        <v>46022</v>
      </c>
      <c r="J371" s="72" t="e">
        <f>IF(#REF!&gt;90,"Діючий",IF(#REF!&lt;0,"Просрочений","Закінчується"))</f>
        <v>#REF!</v>
      </c>
      <c r="K371" s="92"/>
      <c r="L371" s="92"/>
      <c r="M371" s="92"/>
      <c r="N371" s="92"/>
      <c r="O371" s="92"/>
      <c r="P371" s="92"/>
      <c r="Q371" s="92"/>
      <c r="R371" s="92"/>
    </row>
    <row r="372" spans="1:18" ht="129" customHeight="1" x14ac:dyDescent="0.25">
      <c r="A372" s="57">
        <v>201</v>
      </c>
      <c r="B372" s="57" t="s">
        <v>146</v>
      </c>
      <c r="C372" s="109" t="s">
        <v>473</v>
      </c>
      <c r="D372" s="57" t="s">
        <v>790</v>
      </c>
      <c r="E372" s="59" t="e">
        <f>#REF!*1.042</f>
        <v>#REF!</v>
      </c>
      <c r="F372" s="59">
        <v>10711.57</v>
      </c>
      <c r="G372" s="59">
        <f>F372*'Індекс інфляції'!$C$15</f>
        <v>10721.382054452286</v>
      </c>
      <c r="H372" s="71">
        <v>44313</v>
      </c>
      <c r="I372" s="71">
        <v>46022</v>
      </c>
      <c r="J372" s="72" t="e">
        <f>IF(#REF!&gt;90,"Діючий",IF(#REF!&lt;0,"Просрочений","Закінчується"))</f>
        <v>#REF!</v>
      </c>
      <c r="K372" s="92"/>
      <c r="L372" s="92"/>
      <c r="M372" s="92"/>
      <c r="N372" s="92"/>
      <c r="O372" s="92"/>
      <c r="P372" s="92"/>
      <c r="Q372" s="92"/>
      <c r="R372" s="92"/>
    </row>
    <row r="373" spans="1:18" ht="61.5" customHeight="1" x14ac:dyDescent="0.25">
      <c r="A373" s="57">
        <v>202</v>
      </c>
      <c r="B373" s="57" t="s">
        <v>146</v>
      </c>
      <c r="C373" s="108" t="s">
        <v>768</v>
      </c>
      <c r="D373" s="57" t="s">
        <v>331</v>
      </c>
      <c r="E373" s="59" t="e">
        <f>#REF!*1.042</f>
        <v>#REF!</v>
      </c>
      <c r="F373" s="59"/>
      <c r="G373" s="59"/>
      <c r="H373" s="71">
        <v>43831</v>
      </c>
      <c r="I373" s="132">
        <v>45657</v>
      </c>
      <c r="J373" s="72" t="s">
        <v>150</v>
      </c>
      <c r="K373" s="92"/>
      <c r="L373" s="92"/>
      <c r="M373" s="92"/>
      <c r="N373" s="92"/>
      <c r="O373" s="92"/>
      <c r="P373" s="92"/>
      <c r="Q373" s="92"/>
      <c r="R373" s="92"/>
    </row>
    <row r="374" spans="1:18" ht="101.25" customHeight="1" x14ac:dyDescent="0.25">
      <c r="A374" s="57">
        <v>203</v>
      </c>
      <c r="B374" s="57" t="s">
        <v>146</v>
      </c>
      <c r="C374" s="109" t="s">
        <v>518</v>
      </c>
      <c r="D374" s="57" t="s">
        <v>216</v>
      </c>
      <c r="E374" s="47" t="e">
        <f>#REF!*1.019*1.017*1.014*1.008*1.042</f>
        <v>#REF!</v>
      </c>
      <c r="F374" s="47">
        <v>3043.0878588662272</v>
      </c>
      <c r="G374" s="47">
        <f>F374*'Індекс інфляції'!$C$15</f>
        <v>3045.8754001672955</v>
      </c>
      <c r="H374" s="71">
        <v>44517</v>
      </c>
      <c r="I374" s="71">
        <v>46344</v>
      </c>
      <c r="J374" s="72" t="e">
        <f>IF(#REF!&gt;90,"Діючий",IF(#REF!&lt;0,"Просрочений","Закінчується"))</f>
        <v>#REF!</v>
      </c>
      <c r="K374" s="92"/>
      <c r="L374" s="92"/>
      <c r="M374" s="92"/>
      <c r="N374" s="92"/>
      <c r="O374" s="92"/>
      <c r="P374" s="92"/>
      <c r="Q374" s="92"/>
      <c r="R374" s="92"/>
    </row>
    <row r="375" spans="1:18" ht="126" customHeight="1" x14ac:dyDescent="0.25">
      <c r="A375" s="57">
        <v>204</v>
      </c>
      <c r="B375" s="57" t="s">
        <v>146</v>
      </c>
      <c r="C375" s="108" t="s">
        <v>481</v>
      </c>
      <c r="D375" s="57" t="s">
        <v>216</v>
      </c>
      <c r="E375" s="60">
        <v>4088.4</v>
      </c>
      <c r="F375" s="60">
        <v>4088.4</v>
      </c>
      <c r="G375" s="59">
        <f>F375*'Індекс інфляції'!$C$15</f>
        <v>4092.1450722370973</v>
      </c>
      <c r="H375" s="71">
        <v>44120</v>
      </c>
      <c r="I375" s="71">
        <v>45917</v>
      </c>
      <c r="J375" s="72" t="e">
        <f>IF(#REF!&gt;90,"Діючий",IF(#REF!&lt;0,"Просрочений","Закінчується"))</f>
        <v>#REF!</v>
      </c>
      <c r="K375" s="92"/>
      <c r="L375" s="92"/>
      <c r="M375" s="92"/>
      <c r="N375" s="92"/>
      <c r="O375" s="92"/>
      <c r="P375" s="92"/>
      <c r="Q375" s="92"/>
      <c r="R375" s="92"/>
    </row>
    <row r="376" spans="1:18" ht="1.5" customHeight="1" x14ac:dyDescent="0.25">
      <c r="A376" s="57"/>
      <c r="B376" s="57" t="s">
        <v>146</v>
      </c>
      <c r="C376" s="109" t="s">
        <v>575</v>
      </c>
      <c r="D376" s="57" t="s">
        <v>966</v>
      </c>
      <c r="E376" s="59" t="e">
        <f>#REF!*1.042</f>
        <v>#REF!</v>
      </c>
      <c r="F376" s="59">
        <v>1666.24136</v>
      </c>
      <c r="G376" s="59">
        <f>F376*'Індекс інфляції'!$C$15</f>
        <v>1667.7676769596026</v>
      </c>
      <c r="H376" s="71">
        <v>44409</v>
      </c>
      <c r="I376" s="71">
        <v>45504</v>
      </c>
      <c r="J376" s="72" t="e">
        <f>IF(#REF!&gt;90,"Діючий",IF(#REF!&lt;0,"Просрочений","Закінчується"))</f>
        <v>#REF!</v>
      </c>
      <c r="K376" s="92"/>
      <c r="L376" s="92"/>
      <c r="M376" s="92"/>
      <c r="N376" s="92"/>
      <c r="O376" s="92"/>
      <c r="P376" s="92"/>
      <c r="Q376" s="92"/>
      <c r="R376" s="92"/>
    </row>
    <row r="377" spans="1:18" ht="99.75" hidden="1" customHeight="1" x14ac:dyDescent="0.25">
      <c r="A377" s="73"/>
      <c r="B377" s="73" t="s">
        <v>146</v>
      </c>
      <c r="C377" s="47"/>
      <c r="D377" s="73" t="s">
        <v>980</v>
      </c>
      <c r="E377" s="49" t="e">
        <f>#REF!*1.022*1.004*0.99*0.992*1.023*0.987*1.02*1.007*1*1.137*1.098*1.042</f>
        <v>#REF!</v>
      </c>
      <c r="F377" s="49">
        <v>210.06213064159445</v>
      </c>
      <c r="G377" s="47">
        <f>F377*'Індекс інфляції'!$C$15</f>
        <v>210.25455258013554</v>
      </c>
      <c r="H377" s="63">
        <v>42151</v>
      </c>
      <c r="I377" s="63" t="s">
        <v>362</v>
      </c>
      <c r="J377" s="64" t="e">
        <f>IF(#REF!&gt;90,"Діючий",IF(#REF!&lt;0,"Просрочений","Закінчується"))</f>
        <v>#REF!</v>
      </c>
      <c r="K377" s="93"/>
      <c r="L377" s="93"/>
      <c r="M377" s="93"/>
      <c r="N377" s="93"/>
      <c r="O377" s="93"/>
      <c r="P377" s="93"/>
      <c r="Q377" s="93"/>
      <c r="R377" s="93"/>
    </row>
    <row r="378" spans="1:18" ht="97.5" customHeight="1" x14ac:dyDescent="0.25">
      <c r="A378" s="57">
        <v>205</v>
      </c>
      <c r="B378" s="57" t="s">
        <v>146</v>
      </c>
      <c r="C378" s="108" t="s">
        <v>737</v>
      </c>
      <c r="D378" s="57" t="s">
        <v>1120</v>
      </c>
      <c r="E378" s="59"/>
      <c r="F378" s="59"/>
      <c r="G378" s="59"/>
      <c r="H378" s="71">
        <v>43647</v>
      </c>
      <c r="I378" s="71" t="s">
        <v>943</v>
      </c>
      <c r="J378" s="72" t="s">
        <v>150</v>
      </c>
      <c r="K378" s="93"/>
      <c r="L378" s="93"/>
      <c r="M378" s="93"/>
      <c r="N378" s="93"/>
      <c r="O378" s="93"/>
      <c r="P378" s="93"/>
      <c r="Q378" s="93"/>
      <c r="R378" s="93"/>
    </row>
    <row r="379" spans="1:18" ht="80.25" customHeight="1" x14ac:dyDescent="0.25">
      <c r="A379" s="57">
        <v>206</v>
      </c>
      <c r="B379" s="57" t="s">
        <v>146</v>
      </c>
      <c r="C379" s="109" t="s">
        <v>782</v>
      </c>
      <c r="D379" s="57" t="s">
        <v>193</v>
      </c>
      <c r="E379" s="51" t="e">
        <f>#REF!*1.042</f>
        <v>#REF!</v>
      </c>
      <c r="F379" s="51">
        <v>125.9002752</v>
      </c>
      <c r="G379" s="51">
        <f>F379*'Індекс інфляції'!$C$15</f>
        <v>126.01560286492868</v>
      </c>
      <c r="H379" s="71">
        <v>44562</v>
      </c>
      <c r="I379" s="71" t="s">
        <v>934</v>
      </c>
      <c r="J379" s="72" t="s">
        <v>150</v>
      </c>
      <c r="K379" s="93"/>
      <c r="L379" s="93"/>
      <c r="M379" s="93"/>
      <c r="N379" s="93"/>
      <c r="O379" s="93"/>
      <c r="P379" s="93"/>
      <c r="Q379" s="93"/>
      <c r="R379" s="93"/>
    </row>
    <row r="380" spans="1:18" ht="106.5" customHeight="1" x14ac:dyDescent="0.25">
      <c r="A380" s="57">
        <v>207</v>
      </c>
      <c r="B380" s="57" t="s">
        <v>146</v>
      </c>
      <c r="C380" s="109" t="s">
        <v>718</v>
      </c>
      <c r="D380" s="57" t="s">
        <v>967</v>
      </c>
      <c r="E380" s="51" t="e">
        <f>#REF!*1.042</f>
        <v>#REF!</v>
      </c>
      <c r="F380" s="51">
        <v>409.26529800000003</v>
      </c>
      <c r="G380" s="51">
        <f>F380*'Індекс інфляції'!$C$15</f>
        <v>409.64019480685533</v>
      </c>
      <c r="H380" s="71">
        <v>44562</v>
      </c>
      <c r="I380" s="71" t="s">
        <v>934</v>
      </c>
      <c r="J380" s="72" t="s">
        <v>150</v>
      </c>
      <c r="K380" s="92"/>
      <c r="L380" s="92"/>
      <c r="M380" s="92"/>
      <c r="N380" s="92"/>
      <c r="O380" s="92"/>
      <c r="P380" s="92"/>
      <c r="Q380" s="92"/>
      <c r="R380" s="92"/>
    </row>
    <row r="381" spans="1:18" ht="122.25" customHeight="1" x14ac:dyDescent="0.25">
      <c r="A381" s="57">
        <v>208</v>
      </c>
      <c r="B381" s="57" t="s">
        <v>146</v>
      </c>
      <c r="C381" s="108" t="s">
        <v>546</v>
      </c>
      <c r="D381" s="57" t="s">
        <v>547</v>
      </c>
      <c r="E381" s="60"/>
      <c r="F381" s="60"/>
      <c r="G381" s="60"/>
      <c r="H381" s="71">
        <v>44392</v>
      </c>
      <c r="I381" s="71">
        <v>46217</v>
      </c>
      <c r="J381" s="72" t="s">
        <v>150</v>
      </c>
      <c r="K381" s="92"/>
      <c r="L381" s="92"/>
      <c r="M381" s="92"/>
      <c r="N381" s="92"/>
      <c r="O381" s="92"/>
      <c r="P381" s="92"/>
      <c r="Q381" s="92"/>
      <c r="R381" s="92"/>
    </row>
    <row r="382" spans="1:18" ht="198.75" customHeight="1" x14ac:dyDescent="0.25">
      <c r="A382" s="57">
        <v>209</v>
      </c>
      <c r="B382" s="57" t="s">
        <v>146</v>
      </c>
      <c r="C382" s="108" t="s">
        <v>590</v>
      </c>
      <c r="D382" s="57" t="s">
        <v>591</v>
      </c>
      <c r="E382" s="59"/>
      <c r="F382" s="59"/>
      <c r="G382" s="59"/>
      <c r="H382" s="71">
        <v>44440</v>
      </c>
      <c r="I382" s="71">
        <v>46265</v>
      </c>
      <c r="J382" s="72" t="e">
        <f>IF(#REF!&gt;90,"Діючий",IF(#REF!&lt;0,"Просрочений","Закінчується"))</f>
        <v>#REF!</v>
      </c>
      <c r="K382" s="98"/>
      <c r="L382" s="98"/>
      <c r="M382" s="98"/>
      <c r="N382" s="98"/>
      <c r="O382" s="98"/>
      <c r="P382" s="98"/>
      <c r="Q382" s="98"/>
      <c r="R382" s="98"/>
    </row>
    <row r="383" spans="1:18" ht="143.25" customHeight="1" x14ac:dyDescent="0.25">
      <c r="A383" s="57">
        <v>210</v>
      </c>
      <c r="B383" s="57" t="s">
        <v>146</v>
      </c>
      <c r="C383" s="108" t="s">
        <v>483</v>
      </c>
      <c r="D383" s="57" t="s">
        <v>179</v>
      </c>
      <c r="E383" s="89"/>
      <c r="F383" s="74">
        <v>56784.65</v>
      </c>
      <c r="G383" s="59">
        <f>F383*'Індекс інфляції'!$C$15</f>
        <v>56836.666098280082</v>
      </c>
      <c r="H383" s="71">
        <v>41192</v>
      </c>
      <c r="I383" s="71">
        <v>47766</v>
      </c>
      <c r="J383" s="72" t="e">
        <f>IF(#REF!&gt;90,"Діючий",IF(#REF!&lt;0,"Просрочений","Закінчується"))</f>
        <v>#REF!</v>
      </c>
      <c r="K383" s="93"/>
      <c r="L383" s="93"/>
      <c r="M383" s="93"/>
      <c r="N383" s="93"/>
      <c r="O383" s="93"/>
      <c r="P383" s="93"/>
      <c r="Q383" s="93"/>
      <c r="R383" s="93"/>
    </row>
    <row r="384" spans="1:18" ht="96.75" customHeight="1" x14ac:dyDescent="0.25">
      <c r="A384" s="57">
        <v>211</v>
      </c>
      <c r="B384" s="57" t="s">
        <v>146</v>
      </c>
      <c r="C384" s="59" t="s">
        <v>952</v>
      </c>
      <c r="D384" s="57" t="s">
        <v>156</v>
      </c>
      <c r="E384" s="89"/>
      <c r="F384" s="89"/>
      <c r="G384" s="59"/>
      <c r="H384" s="71">
        <v>37071</v>
      </c>
      <c r="I384" s="71">
        <v>48028</v>
      </c>
      <c r="J384" s="72" t="e">
        <f>IF(#REF!&gt;90,"Діючий",IF(#REF!&lt;0,"Просрочений","Закінчується"))</f>
        <v>#REF!</v>
      </c>
      <c r="K384" s="93"/>
      <c r="L384" s="93"/>
      <c r="M384" s="93"/>
      <c r="N384" s="93"/>
      <c r="O384" s="93"/>
      <c r="P384" s="93"/>
      <c r="Q384" s="93"/>
      <c r="R384" s="93"/>
    </row>
    <row r="385" spans="1:18" ht="89.25" hidden="1" customHeight="1" x14ac:dyDescent="0.25">
      <c r="A385" s="53"/>
      <c r="B385" s="53" t="s">
        <v>146</v>
      </c>
      <c r="C385" s="55"/>
      <c r="D385" s="53" t="s">
        <v>184</v>
      </c>
      <c r="E385" s="60" t="e">
        <f>#REF!*0.987*1.02*1.007*1*1.137*1.098*1.042</f>
        <v>#REF!</v>
      </c>
      <c r="F385" s="60">
        <v>750.49990497193028</v>
      </c>
      <c r="G385" s="59">
        <f>F385*'Індекс інфляції'!$C$15</f>
        <v>751.18738084465667</v>
      </c>
      <c r="H385" s="68"/>
      <c r="I385" s="68"/>
      <c r="J385" s="69" t="s">
        <v>32</v>
      </c>
      <c r="K385" s="93"/>
      <c r="L385" s="93"/>
      <c r="M385" s="93"/>
      <c r="N385" s="93"/>
      <c r="O385" s="93"/>
      <c r="P385" s="93"/>
      <c r="Q385" s="93"/>
      <c r="R385" s="93"/>
    </row>
    <row r="386" spans="1:18" ht="113.25" hidden="1" customHeight="1" x14ac:dyDescent="0.25">
      <c r="A386" s="53"/>
      <c r="B386" s="53" t="s">
        <v>146</v>
      </c>
      <c r="C386" s="111" t="s">
        <v>660</v>
      </c>
      <c r="D386" s="53" t="s">
        <v>408</v>
      </c>
      <c r="E386" s="59" t="e">
        <f>#REF!*1.042</f>
        <v>#REF!</v>
      </c>
      <c r="F386" s="59">
        <v>7983.1</v>
      </c>
      <c r="G386" s="59">
        <f>F386*'Індекс інфляції'!$C$15</f>
        <v>7990.4127106388742</v>
      </c>
      <c r="H386" s="68"/>
      <c r="I386" s="68"/>
      <c r="J386" s="69" t="s">
        <v>32</v>
      </c>
      <c r="K386" s="93"/>
      <c r="L386" s="93"/>
      <c r="M386" s="93"/>
      <c r="N386" s="93"/>
      <c r="O386" s="93"/>
      <c r="P386" s="93"/>
      <c r="Q386" s="93"/>
      <c r="R386" s="93"/>
    </row>
    <row r="387" spans="1:18" ht="90.75" hidden="1" customHeight="1" x14ac:dyDescent="0.25">
      <c r="A387" s="53"/>
      <c r="B387" s="53" t="s">
        <v>146</v>
      </c>
      <c r="C387" s="111" t="s">
        <v>628</v>
      </c>
      <c r="D387" s="53" t="s">
        <v>298</v>
      </c>
      <c r="E387" s="60">
        <v>829.24</v>
      </c>
      <c r="F387" s="60">
        <v>829.24</v>
      </c>
      <c r="G387" s="59">
        <f>F387*'Індекс інфляції'!$C$15</f>
        <v>829.99960368405505</v>
      </c>
      <c r="H387" s="68"/>
      <c r="I387" s="68"/>
      <c r="J387" s="69" t="s">
        <v>32</v>
      </c>
      <c r="K387" s="93"/>
      <c r="L387" s="93"/>
      <c r="M387" s="93"/>
      <c r="N387" s="93"/>
      <c r="O387" s="93"/>
      <c r="P387" s="93"/>
      <c r="Q387" s="93"/>
      <c r="R387" s="93"/>
    </row>
    <row r="388" spans="1:18" ht="125.25" customHeight="1" x14ac:dyDescent="0.25">
      <c r="A388" s="57">
        <v>212</v>
      </c>
      <c r="B388" s="57" t="s">
        <v>146</v>
      </c>
      <c r="C388" s="109" t="s">
        <v>472</v>
      </c>
      <c r="D388" s="57" t="s">
        <v>872</v>
      </c>
      <c r="E388" s="59" t="e">
        <f>#REF!*1.042</f>
        <v>#REF!</v>
      </c>
      <c r="F388" s="59">
        <v>9517.0499999999993</v>
      </c>
      <c r="G388" s="59">
        <f>F388*'Індекс інфляції'!$C$15</f>
        <v>9525.7678455469286</v>
      </c>
      <c r="H388" s="71">
        <v>44308</v>
      </c>
      <c r="I388" s="71">
        <v>46022</v>
      </c>
      <c r="J388" s="72" t="e">
        <f>IF(#REF!&gt;90,"Діючий",IF(#REF!&lt;0,"Просрочений","Закінчується"))</f>
        <v>#REF!</v>
      </c>
      <c r="K388" s="93"/>
      <c r="L388" s="93"/>
      <c r="M388" s="93"/>
      <c r="N388" s="93"/>
      <c r="O388" s="93"/>
      <c r="P388" s="93"/>
      <c r="Q388" s="93"/>
      <c r="R388" s="93"/>
    </row>
    <row r="389" spans="1:18" ht="87.75" hidden="1" customHeight="1" x14ac:dyDescent="0.25">
      <c r="A389" s="53"/>
      <c r="B389" s="53" t="s">
        <v>146</v>
      </c>
      <c r="C389" s="111" t="s">
        <v>780</v>
      </c>
      <c r="D389" s="53" t="s">
        <v>174</v>
      </c>
      <c r="E389" s="51" t="e">
        <f>#REF!*1.042</f>
        <v>#REF!</v>
      </c>
      <c r="F389" s="51">
        <v>701.58943679999993</v>
      </c>
      <c r="G389" s="51">
        <f>F389*'Індекс інфляції'!$C$15</f>
        <v>702.23210951343322</v>
      </c>
      <c r="H389" s="68">
        <v>44562</v>
      </c>
      <c r="I389" s="68">
        <v>44926</v>
      </c>
      <c r="J389" s="69" t="s">
        <v>32</v>
      </c>
      <c r="K389" s="93"/>
      <c r="L389" s="93"/>
      <c r="M389" s="93"/>
      <c r="N389" s="93"/>
      <c r="O389" s="93"/>
      <c r="P389" s="93"/>
      <c r="Q389" s="93"/>
      <c r="R389" s="93"/>
    </row>
    <row r="390" spans="1:18" ht="90" hidden="1" customHeight="1" x14ac:dyDescent="0.25">
      <c r="A390" s="53"/>
      <c r="B390" s="53" t="s">
        <v>146</v>
      </c>
      <c r="C390" s="111" t="s">
        <v>615</v>
      </c>
      <c r="D390" s="53" t="s">
        <v>616</v>
      </c>
      <c r="E390" s="55"/>
      <c r="F390" s="55"/>
      <c r="G390" s="55"/>
      <c r="H390" s="68">
        <v>44449</v>
      </c>
      <c r="I390" s="68">
        <v>46274</v>
      </c>
      <c r="J390" s="69" t="s">
        <v>32</v>
      </c>
      <c r="K390" s="92"/>
      <c r="L390" s="92"/>
      <c r="M390" s="92"/>
      <c r="N390" s="92"/>
      <c r="O390" s="92"/>
      <c r="P390" s="92"/>
      <c r="Q390" s="92"/>
      <c r="R390" s="92"/>
    </row>
    <row r="391" spans="1:18" ht="116.25" customHeight="1" x14ac:dyDescent="0.25">
      <c r="A391" s="57">
        <v>213</v>
      </c>
      <c r="B391" s="74" t="s">
        <v>146</v>
      </c>
      <c r="C391" s="108" t="s">
        <v>623</v>
      </c>
      <c r="D391" s="74" t="s">
        <v>258</v>
      </c>
      <c r="E391" s="59"/>
      <c r="F391" s="59"/>
      <c r="G391" s="59"/>
      <c r="H391" s="82">
        <v>43770</v>
      </c>
      <c r="I391" s="82">
        <v>45596</v>
      </c>
      <c r="J391" s="84" t="s">
        <v>150</v>
      </c>
      <c r="K391" s="92"/>
      <c r="L391" s="92"/>
      <c r="M391" s="92"/>
      <c r="N391" s="92"/>
      <c r="O391" s="92"/>
      <c r="P391" s="92"/>
      <c r="Q391" s="92"/>
      <c r="R391" s="92"/>
    </row>
    <row r="392" spans="1:18" ht="107.25" customHeight="1" x14ac:dyDescent="0.25">
      <c r="A392" s="57">
        <v>214</v>
      </c>
      <c r="B392" s="57" t="s">
        <v>146</v>
      </c>
      <c r="C392" s="108" t="s">
        <v>746</v>
      </c>
      <c r="D392" s="57" t="s">
        <v>297</v>
      </c>
      <c r="E392" s="59">
        <v>172.65</v>
      </c>
      <c r="F392" s="59">
        <v>172.65</v>
      </c>
      <c r="G392" s="59">
        <f>F392*'Індекс інфляції'!$C$15</f>
        <v>172.80815153158568</v>
      </c>
      <c r="H392" s="71">
        <v>43739</v>
      </c>
      <c r="I392" s="71" t="s">
        <v>983</v>
      </c>
      <c r="J392" s="72" t="s">
        <v>150</v>
      </c>
      <c r="K392" s="92"/>
      <c r="L392" s="92"/>
      <c r="M392" s="92"/>
      <c r="N392" s="92"/>
      <c r="O392" s="92"/>
      <c r="P392" s="92"/>
      <c r="Q392" s="92"/>
      <c r="R392" s="92"/>
    </row>
    <row r="393" spans="1:18" ht="108.75" hidden="1" customHeight="1" x14ac:dyDescent="0.25">
      <c r="A393" s="53"/>
      <c r="B393" s="53" t="s">
        <v>146</v>
      </c>
      <c r="C393" s="111" t="s">
        <v>548</v>
      </c>
      <c r="D393" s="53" t="s">
        <v>159</v>
      </c>
      <c r="E393" s="55" t="e">
        <f>#REF!*1.019*1.017*1.014*1.008*1.042</f>
        <v>#REF!</v>
      </c>
      <c r="F393" s="55">
        <v>405.96373279546378</v>
      </c>
      <c r="G393" s="55">
        <f>F393*'Індекс інфляції'!$C$15</f>
        <v>406.3356052895839</v>
      </c>
      <c r="H393" s="90">
        <v>44835</v>
      </c>
      <c r="I393" s="90">
        <v>45490</v>
      </c>
      <c r="J393" s="69" t="s">
        <v>32</v>
      </c>
      <c r="K393" s="92"/>
      <c r="L393" s="92"/>
      <c r="M393" s="92"/>
      <c r="N393" s="92"/>
      <c r="O393" s="92"/>
      <c r="P393" s="92"/>
      <c r="Q393" s="92"/>
      <c r="R393" s="92"/>
    </row>
    <row r="394" spans="1:18" s="131" customFormat="1" ht="108.75" customHeight="1" x14ac:dyDescent="0.25">
      <c r="A394" s="76">
        <v>215</v>
      </c>
      <c r="B394" s="57" t="s">
        <v>146</v>
      </c>
      <c r="C394" s="109" t="s">
        <v>1041</v>
      </c>
      <c r="D394" s="57" t="s">
        <v>188</v>
      </c>
      <c r="E394" s="55"/>
      <c r="F394" s="55"/>
      <c r="G394" s="55"/>
      <c r="H394" s="71">
        <v>45231</v>
      </c>
      <c r="I394" s="71">
        <v>47057</v>
      </c>
      <c r="J394" s="72" t="s">
        <v>150</v>
      </c>
      <c r="K394" s="130"/>
      <c r="L394" s="130"/>
      <c r="M394" s="130"/>
      <c r="N394" s="130"/>
      <c r="O394" s="130"/>
      <c r="P394" s="130"/>
      <c r="Q394" s="130"/>
      <c r="R394" s="130"/>
    </row>
    <row r="395" spans="1:18" ht="106.5" customHeight="1" x14ac:dyDescent="0.25">
      <c r="A395" s="57">
        <v>216</v>
      </c>
      <c r="B395" s="57" t="s">
        <v>146</v>
      </c>
      <c r="C395" s="109" t="s">
        <v>752</v>
      </c>
      <c r="D395" s="57" t="s">
        <v>188</v>
      </c>
      <c r="E395" s="51" t="e">
        <f>#REF!*1.042</f>
        <v>#REF!</v>
      </c>
      <c r="F395" s="51">
        <v>771.39301679999994</v>
      </c>
      <c r="G395" s="51">
        <f>F395*'Індекс інфляції'!$C$15</f>
        <v>772.09963126314165</v>
      </c>
      <c r="H395" s="71">
        <v>44562</v>
      </c>
      <c r="I395" s="71">
        <v>44926</v>
      </c>
      <c r="J395" s="72" t="s">
        <v>150</v>
      </c>
      <c r="K395" s="93"/>
      <c r="L395" s="93"/>
      <c r="M395" s="93"/>
      <c r="N395" s="93"/>
      <c r="O395" s="93"/>
      <c r="P395" s="93"/>
      <c r="Q395" s="93"/>
      <c r="R395" s="93"/>
    </row>
    <row r="396" spans="1:18" ht="102.75" hidden="1" customHeight="1" x14ac:dyDescent="0.25">
      <c r="A396" s="53"/>
      <c r="B396" s="53" t="s">
        <v>146</v>
      </c>
      <c r="C396" s="55"/>
      <c r="D396" s="53" t="s">
        <v>416</v>
      </c>
      <c r="E396" s="59" t="e">
        <f>#REF!*1.042</f>
        <v>#REF!</v>
      </c>
      <c r="F396" s="59">
        <v>2823.1536410000003</v>
      </c>
      <c r="G396" s="59">
        <f>F396*'Індекс інфляції'!$C$15</f>
        <v>2825.739717294387</v>
      </c>
      <c r="H396" s="68"/>
      <c r="I396" s="68"/>
      <c r="J396" s="69" t="s">
        <v>32</v>
      </c>
      <c r="K396" s="92"/>
      <c r="L396" s="92"/>
      <c r="M396" s="92"/>
      <c r="N396" s="92"/>
      <c r="O396" s="92"/>
      <c r="P396" s="92"/>
      <c r="Q396" s="92"/>
      <c r="R396" s="92"/>
    </row>
    <row r="397" spans="1:18" ht="253.5" hidden="1" customHeight="1" x14ac:dyDescent="0.25">
      <c r="A397" s="245"/>
      <c r="B397" s="245" t="s">
        <v>146</v>
      </c>
      <c r="C397" s="246" t="s">
        <v>804</v>
      </c>
      <c r="D397" s="245" t="s">
        <v>357</v>
      </c>
      <c r="E397" s="51"/>
      <c r="F397" s="51"/>
      <c r="G397" s="51"/>
      <c r="H397" s="251">
        <v>44562</v>
      </c>
      <c r="I397" s="251" t="s">
        <v>934</v>
      </c>
      <c r="J397" s="249" t="s">
        <v>32</v>
      </c>
      <c r="K397" s="92"/>
      <c r="L397" s="92"/>
      <c r="M397" s="92"/>
      <c r="N397" s="92"/>
      <c r="O397" s="92"/>
      <c r="P397" s="92"/>
      <c r="Q397" s="92"/>
      <c r="R397" s="92"/>
    </row>
    <row r="398" spans="1:18" s="131" customFormat="1" ht="253.5" customHeight="1" x14ac:dyDescent="0.25">
      <c r="A398" s="76">
        <v>217</v>
      </c>
      <c r="B398" s="57" t="s">
        <v>146</v>
      </c>
      <c r="C398" s="109" t="s">
        <v>1112</v>
      </c>
      <c r="D398" s="57" t="s">
        <v>357</v>
      </c>
      <c r="E398" s="51"/>
      <c r="F398" s="51"/>
      <c r="G398" s="51"/>
      <c r="H398" s="71">
        <v>45597</v>
      </c>
      <c r="I398" s="71">
        <v>47422</v>
      </c>
      <c r="J398" s="72" t="e">
        <f>IF(#REF!&gt;90,"Діючий",IF(#REF!&lt;0,"Просрочений","Закінчується"))</f>
        <v>#REF!</v>
      </c>
      <c r="K398" s="130"/>
      <c r="L398" s="130"/>
      <c r="M398" s="130"/>
      <c r="N398" s="130"/>
      <c r="O398" s="130"/>
      <c r="P398" s="130"/>
      <c r="Q398" s="130"/>
      <c r="R398" s="130"/>
    </row>
    <row r="399" spans="1:18" s="131" customFormat="1" ht="253.5" customHeight="1" x14ac:dyDescent="0.25">
      <c r="A399" s="76">
        <v>218</v>
      </c>
      <c r="B399" s="57" t="s">
        <v>146</v>
      </c>
      <c r="C399" s="109" t="s">
        <v>1088</v>
      </c>
      <c r="D399" s="57" t="s">
        <v>357</v>
      </c>
      <c r="E399" s="51"/>
      <c r="F399" s="51"/>
      <c r="G399" s="51"/>
      <c r="H399" s="71">
        <v>45447</v>
      </c>
      <c r="I399" s="71">
        <v>47272</v>
      </c>
      <c r="J399" s="72" t="e">
        <f>IF(#REF!&gt;90,"Діючий",IF(#REF!&lt;0,"Просрочений","Закінчується"))</f>
        <v>#REF!</v>
      </c>
      <c r="K399" s="130"/>
      <c r="L399" s="130"/>
      <c r="M399" s="130"/>
      <c r="N399" s="130"/>
      <c r="O399" s="130"/>
      <c r="P399" s="130"/>
      <c r="Q399" s="130"/>
      <c r="R399" s="130"/>
    </row>
    <row r="400" spans="1:18" ht="253.5" customHeight="1" x14ac:dyDescent="0.25">
      <c r="A400" s="57">
        <v>219</v>
      </c>
      <c r="B400" s="57" t="s">
        <v>146</v>
      </c>
      <c r="C400" s="109" t="s">
        <v>1073</v>
      </c>
      <c r="D400" s="57" t="s">
        <v>357</v>
      </c>
      <c r="E400" s="51"/>
      <c r="F400" s="51"/>
      <c r="G400" s="51"/>
      <c r="H400" s="71">
        <v>45352</v>
      </c>
      <c r="I400" s="71">
        <v>47177</v>
      </c>
      <c r="J400" s="72" t="e">
        <f>IF(#REF!&gt;90,"Діючий",IF(#REF!&lt;0,"Просрочений","Закінчується"))</f>
        <v>#REF!</v>
      </c>
      <c r="K400" s="92"/>
      <c r="L400" s="92"/>
      <c r="M400" s="92"/>
      <c r="N400" s="92"/>
      <c r="O400" s="92"/>
      <c r="P400" s="92"/>
      <c r="Q400" s="92"/>
      <c r="R400" s="92"/>
    </row>
    <row r="401" spans="1:18" ht="144.75" customHeight="1" x14ac:dyDescent="0.25">
      <c r="A401" s="57">
        <v>220</v>
      </c>
      <c r="B401" s="57" t="s">
        <v>146</v>
      </c>
      <c r="C401" s="109" t="s">
        <v>1100</v>
      </c>
      <c r="D401" s="57" t="s">
        <v>357</v>
      </c>
      <c r="E401" s="51"/>
      <c r="F401" s="51"/>
      <c r="G401" s="51"/>
      <c r="H401" s="71">
        <v>45536</v>
      </c>
      <c r="I401" s="71">
        <v>47361</v>
      </c>
      <c r="J401" s="72" t="e">
        <f>IF(#REF!&gt;90,"Діючий",IF(#REF!&lt;0,"Просрочений","Закінчується"))</f>
        <v>#REF!</v>
      </c>
      <c r="K401" s="92"/>
      <c r="L401" s="92"/>
      <c r="M401" s="92"/>
      <c r="N401" s="92"/>
      <c r="O401" s="92"/>
      <c r="P401" s="92"/>
      <c r="Q401" s="92"/>
      <c r="R401" s="92"/>
    </row>
    <row r="402" spans="1:18" ht="163.5" customHeight="1" x14ac:dyDescent="0.25">
      <c r="A402" s="57">
        <v>221</v>
      </c>
      <c r="B402" s="57" t="s">
        <v>146</v>
      </c>
      <c r="C402" s="109" t="s">
        <v>1044</v>
      </c>
      <c r="D402" s="57" t="s">
        <v>357</v>
      </c>
      <c r="E402" s="51"/>
      <c r="F402" s="51"/>
      <c r="G402" s="51"/>
      <c r="H402" s="71">
        <v>45261</v>
      </c>
      <c r="I402" s="71">
        <v>47087</v>
      </c>
      <c r="J402" s="72" t="e">
        <f>IF(#REF!&gt;90,"Діючий",IF(#REF!&lt;0,"Просрочений","Закінчується"))</f>
        <v>#REF!</v>
      </c>
      <c r="K402" s="92"/>
      <c r="L402" s="92"/>
      <c r="M402" s="92"/>
      <c r="N402" s="92"/>
      <c r="O402" s="92"/>
      <c r="P402" s="92"/>
      <c r="Q402" s="92"/>
      <c r="R402" s="92"/>
    </row>
    <row r="403" spans="1:18" ht="92.25" customHeight="1" x14ac:dyDescent="0.25">
      <c r="A403" s="57">
        <v>222</v>
      </c>
      <c r="B403" s="57" t="s">
        <v>146</v>
      </c>
      <c r="C403" s="109" t="s">
        <v>419</v>
      </c>
      <c r="D403" s="57" t="s">
        <v>357</v>
      </c>
      <c r="E403" s="59"/>
      <c r="F403" s="59"/>
      <c r="G403" s="59"/>
      <c r="H403" s="71">
        <v>44378</v>
      </c>
      <c r="I403" s="71">
        <v>46203</v>
      </c>
      <c r="J403" s="72" t="e">
        <f>IF(#REF!&gt;90,"Діючий",IF(#REF!&lt;0,"Просрочений","Закінчується"))</f>
        <v>#REF!</v>
      </c>
      <c r="K403" s="92"/>
      <c r="L403" s="92"/>
      <c r="M403" s="92"/>
      <c r="N403" s="92"/>
      <c r="O403" s="92"/>
      <c r="P403" s="92"/>
      <c r="Q403" s="92"/>
      <c r="R403" s="92"/>
    </row>
    <row r="404" spans="1:18" ht="145.5" customHeight="1" x14ac:dyDescent="0.25">
      <c r="A404" s="57">
        <v>223</v>
      </c>
      <c r="B404" s="57" t="s">
        <v>146</v>
      </c>
      <c r="C404" s="108" t="s">
        <v>777</v>
      </c>
      <c r="D404" s="57" t="s">
        <v>220</v>
      </c>
      <c r="E404" s="59"/>
      <c r="F404" s="59"/>
      <c r="G404" s="59"/>
      <c r="H404" s="71">
        <v>43800</v>
      </c>
      <c r="I404" s="71" t="s">
        <v>942</v>
      </c>
      <c r="J404" s="72" t="s">
        <v>150</v>
      </c>
      <c r="K404" s="93"/>
      <c r="L404" s="93"/>
      <c r="M404" s="93"/>
      <c r="N404" s="93"/>
      <c r="O404" s="93"/>
      <c r="P404" s="93"/>
      <c r="Q404" s="93"/>
      <c r="R404" s="93"/>
    </row>
    <row r="405" spans="1:18" ht="57" hidden="1" customHeight="1" x14ac:dyDescent="0.25">
      <c r="A405" s="241"/>
      <c r="B405" s="241" t="s">
        <v>146</v>
      </c>
      <c r="C405" s="242" t="s">
        <v>586</v>
      </c>
      <c r="D405" s="241" t="s">
        <v>187</v>
      </c>
      <c r="E405" s="70">
        <v>1064</v>
      </c>
      <c r="F405" s="71">
        <v>44105</v>
      </c>
      <c r="G405" s="71">
        <v>45169</v>
      </c>
      <c r="H405" s="236">
        <v>44105</v>
      </c>
      <c r="I405" s="236">
        <v>45169</v>
      </c>
      <c r="J405" s="263" t="s">
        <v>32</v>
      </c>
      <c r="K405" s="92"/>
      <c r="L405" s="92"/>
      <c r="M405" s="92"/>
      <c r="N405" s="92"/>
      <c r="O405" s="92"/>
      <c r="P405" s="92"/>
      <c r="Q405" s="92"/>
      <c r="R405" s="92"/>
    </row>
    <row r="406" spans="1:18" ht="125.25" customHeight="1" x14ac:dyDescent="0.25">
      <c r="A406" s="57">
        <v>224</v>
      </c>
      <c r="B406" s="57" t="s">
        <v>146</v>
      </c>
      <c r="C406" s="109" t="s">
        <v>587</v>
      </c>
      <c r="D406" s="57" t="s">
        <v>187</v>
      </c>
      <c r="E406" s="61" t="e">
        <f>#REF!*1.009*1.01*1.098*1.042</f>
        <v>#REF!</v>
      </c>
      <c r="F406" s="61">
        <v>304.10844810896418</v>
      </c>
      <c r="G406" s="47">
        <f>F406*'Індекс інфляції'!$C$15</f>
        <v>304.38701872487252</v>
      </c>
      <c r="H406" s="71">
        <v>44105</v>
      </c>
      <c r="I406" s="71">
        <v>45169</v>
      </c>
      <c r="J406" s="84" t="s">
        <v>150</v>
      </c>
      <c r="K406" s="92"/>
      <c r="L406" s="92"/>
      <c r="M406" s="92"/>
      <c r="N406" s="92"/>
      <c r="O406" s="92"/>
      <c r="P406" s="92"/>
      <c r="Q406" s="92"/>
      <c r="R406" s="92"/>
    </row>
    <row r="407" spans="1:18" ht="87.75" hidden="1" customHeight="1" x14ac:dyDescent="0.25">
      <c r="A407" s="53"/>
      <c r="B407" s="53" t="s">
        <v>146</v>
      </c>
      <c r="C407" s="111" t="s">
        <v>637</v>
      </c>
      <c r="D407" s="53" t="s">
        <v>187</v>
      </c>
      <c r="E407" s="59" t="e">
        <f>#REF!*1.014*1.008*1.042</f>
        <v>#REF!</v>
      </c>
      <c r="F407" s="59">
        <v>1722.6211175776511</v>
      </c>
      <c r="G407" s="59">
        <f>F407*'Індекс інфляції'!$C$15</f>
        <v>1724.1990797443857</v>
      </c>
      <c r="H407" s="68"/>
      <c r="I407" s="68"/>
      <c r="J407" s="69" t="s">
        <v>32</v>
      </c>
      <c r="K407" s="93"/>
      <c r="L407" s="93"/>
      <c r="M407" s="93"/>
      <c r="N407" s="93"/>
      <c r="O407" s="93"/>
      <c r="P407" s="93"/>
      <c r="Q407" s="93"/>
      <c r="R407" s="93"/>
    </row>
    <row r="408" spans="1:18" ht="102.75" hidden="1" customHeight="1" x14ac:dyDescent="0.25">
      <c r="A408" s="245"/>
      <c r="B408" s="245" t="s">
        <v>146</v>
      </c>
      <c r="C408" s="246" t="s">
        <v>713</v>
      </c>
      <c r="D408" s="245" t="s">
        <v>187</v>
      </c>
      <c r="E408" s="51" t="e">
        <f>#REF!*1.042</f>
        <v>#REF!</v>
      </c>
      <c r="F408" s="51">
        <v>351.12649119999998</v>
      </c>
      <c r="G408" s="51">
        <f>F408*'Індекс інфляції'!$C$15</f>
        <v>351.44813146854085</v>
      </c>
      <c r="H408" s="251">
        <v>44562</v>
      </c>
      <c r="I408" s="251" t="s">
        <v>934</v>
      </c>
      <c r="J408" s="249" t="s">
        <v>1022</v>
      </c>
      <c r="K408" s="92"/>
      <c r="L408" s="92"/>
      <c r="M408" s="92"/>
      <c r="N408" s="92"/>
      <c r="O408" s="92"/>
      <c r="P408" s="92"/>
      <c r="Q408" s="92"/>
      <c r="R408" s="92"/>
    </row>
    <row r="409" spans="1:18" ht="97.5" hidden="1" customHeight="1" x14ac:dyDescent="0.25">
      <c r="A409" s="53"/>
      <c r="B409" s="53" t="s">
        <v>146</v>
      </c>
      <c r="C409" s="55"/>
      <c r="D409" s="53" t="s">
        <v>169</v>
      </c>
      <c r="E409" s="59" t="e">
        <f>#REF!*1.042</f>
        <v>#REF!</v>
      </c>
      <c r="F409" s="59">
        <v>4.2305199999999994</v>
      </c>
      <c r="G409" s="59">
        <f>F409*'Індекс інфляції'!$C$15</f>
        <v>4.234395257558087</v>
      </c>
      <c r="H409" s="68"/>
      <c r="I409" s="68"/>
      <c r="J409" s="69" t="s">
        <v>32</v>
      </c>
      <c r="K409" s="93"/>
      <c r="L409" s="93"/>
      <c r="M409" s="93"/>
      <c r="N409" s="93"/>
      <c r="O409" s="93"/>
      <c r="P409" s="93"/>
      <c r="Q409" s="93"/>
      <c r="R409" s="93"/>
    </row>
    <row r="410" spans="1:18" ht="127.5" customHeight="1" x14ac:dyDescent="0.25">
      <c r="A410" s="57">
        <v>225</v>
      </c>
      <c r="B410" s="57" t="s">
        <v>146</v>
      </c>
      <c r="C410" s="108" t="s">
        <v>601</v>
      </c>
      <c r="D410" s="57" t="s">
        <v>243</v>
      </c>
      <c r="E410" s="59" t="e">
        <f>#REF!*1.005*1.009*1.01*1.007</f>
        <v>#REF!</v>
      </c>
      <c r="F410" s="59">
        <v>784.62065768583068</v>
      </c>
      <c r="G410" s="59">
        <f>F410*'Індекс інфляції'!$C$15</f>
        <v>785.33938898456665</v>
      </c>
      <c r="H410" s="71">
        <v>43515</v>
      </c>
      <c r="I410" s="71">
        <v>45340</v>
      </c>
      <c r="J410" s="72" t="e">
        <f>IF(#REF!&gt;90,"Діючий",IF(#REF!&lt;0,"Просрочений","Закінчується"))</f>
        <v>#REF!</v>
      </c>
      <c r="K410" s="93"/>
      <c r="L410" s="93"/>
      <c r="M410" s="93"/>
      <c r="N410" s="93"/>
      <c r="O410" s="93"/>
      <c r="P410" s="93"/>
      <c r="Q410" s="93"/>
      <c r="R410" s="93"/>
    </row>
    <row r="411" spans="1:18" ht="129.75" customHeight="1" x14ac:dyDescent="0.25">
      <c r="A411" s="57">
        <v>226</v>
      </c>
      <c r="B411" s="57" t="s">
        <v>146</v>
      </c>
      <c r="C411" s="109" t="s">
        <v>669</v>
      </c>
      <c r="D411" s="57" t="s">
        <v>243</v>
      </c>
      <c r="E411" s="62"/>
      <c r="F411" s="62"/>
      <c r="G411" s="59"/>
      <c r="H411" s="71">
        <v>44246</v>
      </c>
      <c r="I411" s="71">
        <v>46072</v>
      </c>
      <c r="J411" s="72" t="e">
        <f>IF(#REF!&gt;90,"Діючий",IF(#REF!&lt;0,"Просрочений","Закінчується"))</f>
        <v>#REF!</v>
      </c>
      <c r="K411" s="93"/>
      <c r="L411" s="93"/>
      <c r="M411" s="93"/>
      <c r="N411" s="93"/>
      <c r="O411" s="93"/>
      <c r="P411" s="93"/>
      <c r="Q411" s="93"/>
      <c r="R411" s="93"/>
    </row>
    <row r="412" spans="1:18" ht="115.5" hidden="1" customHeight="1" x14ac:dyDescent="0.25">
      <c r="A412" s="53"/>
      <c r="B412" s="53" t="s">
        <v>146</v>
      </c>
      <c r="C412" s="111" t="s">
        <v>455</v>
      </c>
      <c r="D412" s="53" t="s">
        <v>163</v>
      </c>
      <c r="E412" s="47" t="e">
        <f>#REF!*1.042</f>
        <v>#REF!</v>
      </c>
      <c r="F412" s="47">
        <v>4914.3164532000001</v>
      </c>
      <c r="G412" s="47">
        <f>F412*'Індекс інфляції'!$C$15</f>
        <v>4918.81808467275</v>
      </c>
      <c r="H412" s="90"/>
      <c r="I412" s="90"/>
      <c r="J412" s="69" t="s">
        <v>32</v>
      </c>
      <c r="K412" s="93"/>
      <c r="L412" s="93"/>
      <c r="M412" s="93"/>
      <c r="N412" s="93"/>
      <c r="O412" s="93"/>
      <c r="P412" s="93"/>
      <c r="Q412" s="93"/>
      <c r="R412" s="93"/>
    </row>
    <row r="413" spans="1:18" ht="106.5" customHeight="1" x14ac:dyDescent="0.25">
      <c r="A413" s="57">
        <v>227</v>
      </c>
      <c r="B413" s="57" t="s">
        <v>146</v>
      </c>
      <c r="C413" s="109" t="s">
        <v>749</v>
      </c>
      <c r="D413" s="57" t="s">
        <v>416</v>
      </c>
      <c r="E413" s="47"/>
      <c r="F413" s="47"/>
      <c r="G413" s="47"/>
      <c r="H413" s="88">
        <v>44621</v>
      </c>
      <c r="I413" s="88">
        <v>46446</v>
      </c>
      <c r="J413" s="72" t="s">
        <v>150</v>
      </c>
      <c r="K413" s="93"/>
      <c r="L413" s="93"/>
      <c r="M413" s="93"/>
      <c r="N413" s="93"/>
      <c r="O413" s="93"/>
      <c r="P413" s="93"/>
      <c r="Q413" s="93"/>
      <c r="R413" s="93"/>
    </row>
    <row r="414" spans="1:18" ht="60" customHeight="1" x14ac:dyDescent="0.25">
      <c r="A414" s="57">
        <v>228</v>
      </c>
      <c r="B414" s="57" t="s">
        <v>146</v>
      </c>
      <c r="C414" s="109" t="s">
        <v>417</v>
      </c>
      <c r="D414" s="57" t="s">
        <v>416</v>
      </c>
      <c r="E414" s="59"/>
      <c r="F414" s="59"/>
      <c r="G414" s="59"/>
      <c r="H414" s="71">
        <v>44378</v>
      </c>
      <c r="I414" s="71">
        <v>46203</v>
      </c>
      <c r="J414" s="72" t="e">
        <f>IF(#REF!&gt;90,"Діючий",IF(#REF!&lt;0,"Просрочений","Закінчується"))</f>
        <v>#REF!</v>
      </c>
      <c r="K414" s="93"/>
      <c r="L414" s="93"/>
      <c r="M414" s="93"/>
      <c r="N414" s="93"/>
      <c r="O414" s="93"/>
      <c r="P414" s="93"/>
      <c r="Q414" s="93"/>
      <c r="R414" s="93"/>
    </row>
    <row r="415" spans="1:18" ht="104.25" customHeight="1" x14ac:dyDescent="0.25">
      <c r="A415" s="57">
        <v>229</v>
      </c>
      <c r="B415" s="57" t="s">
        <v>146</v>
      </c>
      <c r="C415" s="109" t="s">
        <v>476</v>
      </c>
      <c r="D415" s="57" t="s">
        <v>175</v>
      </c>
      <c r="E415" s="59" t="e">
        <f>#REF!*1.042</f>
        <v>#REF!</v>
      </c>
      <c r="F415" s="59">
        <v>308.74</v>
      </c>
      <c r="G415" s="59">
        <f>F415*'Індекс інфляції'!$C$15</f>
        <v>309.02281322827548</v>
      </c>
      <c r="H415" s="71">
        <v>44308</v>
      </c>
      <c r="I415" s="71">
        <v>46022</v>
      </c>
      <c r="J415" s="72" t="e">
        <f>IF(#REF!&gt;90,"Діючий",IF(#REF!&lt;0,"Просрочений","Закінчується"))</f>
        <v>#REF!</v>
      </c>
      <c r="K415" s="92"/>
      <c r="L415" s="92"/>
      <c r="M415" s="92"/>
      <c r="N415" s="92"/>
      <c r="O415" s="92"/>
      <c r="P415" s="92"/>
      <c r="Q415" s="92"/>
      <c r="R415" s="92"/>
    </row>
    <row r="416" spans="1:18" ht="55.5" customHeight="1" x14ac:dyDescent="0.25">
      <c r="A416" s="57">
        <v>230</v>
      </c>
      <c r="B416" s="57" t="s">
        <v>146</v>
      </c>
      <c r="C416" s="109" t="s">
        <v>691</v>
      </c>
      <c r="D416" s="57" t="s">
        <v>194</v>
      </c>
      <c r="E416" s="51" t="e">
        <f>#REF!*1.042</f>
        <v>#REF!</v>
      </c>
      <c r="F416" s="51">
        <v>97.344265199999995</v>
      </c>
      <c r="G416" s="51">
        <f>F416*'Індекс інфляції'!$C$15</f>
        <v>97.433434876411596</v>
      </c>
      <c r="H416" s="71">
        <v>44562</v>
      </c>
      <c r="I416" s="71" t="s">
        <v>934</v>
      </c>
      <c r="J416" s="72" t="s">
        <v>150</v>
      </c>
      <c r="K416" s="93"/>
      <c r="L416" s="93"/>
      <c r="M416" s="93"/>
      <c r="N416" s="93"/>
      <c r="O416" s="93"/>
      <c r="P416" s="93"/>
      <c r="Q416" s="93"/>
      <c r="R416" s="93"/>
    </row>
    <row r="417" spans="1:18" ht="78.75" customHeight="1" x14ac:dyDescent="0.25">
      <c r="A417" s="57">
        <v>231</v>
      </c>
      <c r="B417" s="57" t="s">
        <v>146</v>
      </c>
      <c r="C417" s="109" t="s">
        <v>462</v>
      </c>
      <c r="D417" s="57" t="s">
        <v>324</v>
      </c>
      <c r="E417" s="60"/>
      <c r="F417" s="60"/>
      <c r="G417" s="59"/>
      <c r="H417" s="71">
        <v>44197</v>
      </c>
      <c r="I417" s="80">
        <v>45597</v>
      </c>
      <c r="J417" s="72" t="e">
        <f>IF(#REF!&gt;90,"Діючий",IF(#REF!&lt;0,"Просрочений","Закінчується"))</f>
        <v>#REF!</v>
      </c>
      <c r="K417" s="92"/>
      <c r="L417" s="92"/>
      <c r="M417" s="92"/>
      <c r="N417" s="92"/>
      <c r="O417" s="92"/>
      <c r="P417" s="92"/>
      <c r="Q417" s="92"/>
      <c r="R417" s="92"/>
    </row>
    <row r="418" spans="1:18" ht="110.25" hidden="1" customHeight="1" x14ac:dyDescent="0.25">
      <c r="A418" s="73"/>
      <c r="B418" s="53" t="s">
        <v>146</v>
      </c>
      <c r="C418" s="111" t="s">
        <v>545</v>
      </c>
      <c r="D418" s="53" t="s">
        <v>627</v>
      </c>
      <c r="E418" s="47" t="e">
        <f>#REF!*1.042</f>
        <v>#REF!</v>
      </c>
      <c r="F418" s="47">
        <v>1140.9038265999998</v>
      </c>
      <c r="G418" s="47">
        <f>F418*'Індекс інфляції'!$C$15</f>
        <v>1141.9489218074643</v>
      </c>
      <c r="H418" s="68">
        <v>44197</v>
      </c>
      <c r="I418" s="68">
        <v>44561</v>
      </c>
      <c r="J418" s="69" t="s">
        <v>32</v>
      </c>
      <c r="K418" s="93"/>
      <c r="L418" s="93"/>
      <c r="M418" s="93"/>
      <c r="N418" s="93"/>
      <c r="O418" s="93"/>
      <c r="P418" s="93"/>
      <c r="Q418" s="93"/>
      <c r="R418" s="93"/>
    </row>
    <row r="419" spans="1:18" ht="78" hidden="1" customHeight="1" x14ac:dyDescent="0.25">
      <c r="A419" s="53"/>
      <c r="B419" s="53" t="s">
        <v>146</v>
      </c>
      <c r="C419" s="55"/>
      <c r="D419" s="53" t="s">
        <v>185</v>
      </c>
      <c r="E419" s="59" t="e">
        <f>#REF!*1.042</f>
        <v>#REF!</v>
      </c>
      <c r="F419" s="59">
        <v>3373.2262746000001</v>
      </c>
      <c r="G419" s="59">
        <f>F419*'Індекс інфляції'!$C$15</f>
        <v>3376.3162305902292</v>
      </c>
      <c r="H419" s="68"/>
      <c r="I419" s="68"/>
      <c r="J419" s="69" t="s">
        <v>32</v>
      </c>
      <c r="K419" s="93"/>
      <c r="L419" s="93"/>
      <c r="M419" s="93"/>
      <c r="N419" s="93"/>
      <c r="O419" s="93"/>
      <c r="P419" s="93"/>
      <c r="Q419" s="93"/>
      <c r="R419" s="93"/>
    </row>
    <row r="420" spans="1:18" ht="153" customHeight="1" x14ac:dyDescent="0.25">
      <c r="A420" s="57">
        <v>232</v>
      </c>
      <c r="B420" s="57" t="s">
        <v>146</v>
      </c>
      <c r="C420" s="108" t="s">
        <v>549</v>
      </c>
      <c r="D420" s="57" t="s">
        <v>1121</v>
      </c>
      <c r="E420" s="89"/>
      <c r="F420" s="89"/>
      <c r="G420" s="59"/>
      <c r="H420" s="88">
        <v>40333</v>
      </c>
      <c r="I420" s="88">
        <v>45809</v>
      </c>
      <c r="J420" s="72" t="e">
        <f>IF(#REF!&gt;90,"Діючий",IF(#REF!&lt;0,"Просрочений","Закінчується"))</f>
        <v>#REF!</v>
      </c>
      <c r="K420" s="93"/>
      <c r="L420" s="93"/>
      <c r="M420" s="93"/>
      <c r="N420" s="93"/>
      <c r="O420" s="93"/>
      <c r="P420" s="93"/>
      <c r="Q420" s="93"/>
      <c r="R420" s="93"/>
    </row>
    <row r="421" spans="1:18" ht="62.25" hidden="1" customHeight="1" x14ac:dyDescent="0.25">
      <c r="A421" s="53"/>
      <c r="B421" s="53" t="s">
        <v>146</v>
      </c>
      <c r="C421" s="55"/>
      <c r="D421" s="53" t="s">
        <v>162</v>
      </c>
      <c r="E421" s="59" t="e">
        <f>#REF!*1.002*0.999*1.02*1.012*1.009*1.01*1.098*1.042</f>
        <v>#REF!</v>
      </c>
      <c r="F421" s="59">
        <v>2271.2213032478053</v>
      </c>
      <c r="G421" s="59">
        <f>F421*'Індекс інфляції'!$C$15</f>
        <v>2273.3017963128423</v>
      </c>
      <c r="H421" s="90"/>
      <c r="I421" s="90"/>
      <c r="J421" s="69" t="s">
        <v>32</v>
      </c>
      <c r="K421" s="96"/>
      <c r="L421" s="96"/>
      <c r="M421" s="96"/>
      <c r="N421" s="96"/>
      <c r="O421" s="96"/>
      <c r="P421" s="96"/>
      <c r="Q421" s="96"/>
      <c r="R421" s="96"/>
    </row>
    <row r="422" spans="1:18" ht="1.5" customHeight="1" x14ac:dyDescent="0.25">
      <c r="A422" s="57">
        <v>233</v>
      </c>
      <c r="B422" s="57" t="s">
        <v>146</v>
      </c>
      <c r="C422" s="109" t="s">
        <v>458</v>
      </c>
      <c r="D422" s="57" t="s">
        <v>924</v>
      </c>
      <c r="E422" s="59" t="e">
        <f>#REF!*1.042</f>
        <v>#REF!</v>
      </c>
      <c r="F422" s="59">
        <v>728.48304000000007</v>
      </c>
      <c r="G422" s="59">
        <f>F422*'Індекс інфляції'!$C$15</f>
        <v>729.15034789753952</v>
      </c>
      <c r="H422" s="71">
        <v>44295</v>
      </c>
      <c r="I422" s="71">
        <v>46022</v>
      </c>
      <c r="J422" s="72" t="e">
        <f>IF(#REF!&gt;90,"Діючий",IF(#REF!&lt;0,"Просрочений","Закінчується"))</f>
        <v>#REF!</v>
      </c>
      <c r="K422" s="92"/>
      <c r="L422" s="92"/>
      <c r="M422" s="92"/>
      <c r="N422" s="92"/>
      <c r="O422" s="92"/>
      <c r="P422" s="92"/>
      <c r="Q422" s="92"/>
      <c r="R422" s="92"/>
    </row>
    <row r="423" spans="1:18" ht="2.25" hidden="1" customHeight="1" x14ac:dyDescent="0.25">
      <c r="A423" s="53"/>
      <c r="B423" s="53" t="s">
        <v>146</v>
      </c>
      <c r="C423" s="55"/>
      <c r="D423" s="53" t="s">
        <v>153</v>
      </c>
      <c r="E423" s="55" t="e">
        <f>#REF!*1.008*1.042</f>
        <v>#REF!</v>
      </c>
      <c r="F423" s="55">
        <v>893.14061356800005</v>
      </c>
      <c r="G423" s="55">
        <f>F423*'Індекс інфляції'!$C$15</f>
        <v>893.95875174325136</v>
      </c>
      <c r="H423" s="68"/>
      <c r="I423" s="68"/>
      <c r="J423" s="69" t="s">
        <v>32</v>
      </c>
      <c r="K423" s="93"/>
      <c r="L423" s="93"/>
      <c r="M423" s="93"/>
      <c r="N423" s="93"/>
      <c r="O423" s="93"/>
      <c r="P423" s="93"/>
      <c r="Q423" s="93"/>
      <c r="R423" s="93"/>
    </row>
    <row r="424" spans="1:18" ht="125.25" customHeight="1" x14ac:dyDescent="0.25">
      <c r="A424" s="57">
        <v>234</v>
      </c>
      <c r="B424" s="57" t="s">
        <v>146</v>
      </c>
      <c r="C424" s="108" t="s">
        <v>477</v>
      </c>
      <c r="D424" s="57" t="s">
        <v>87</v>
      </c>
      <c r="E424" s="59" t="e">
        <f>#REF!*0.993*1*1.019*1.017*1.014*1.008*1.042</f>
        <v>#REF!</v>
      </c>
      <c r="F424" s="60">
        <v>2159.14</v>
      </c>
      <c r="G424" s="59">
        <f>F424*'Індекс інфляції'!$C$15</f>
        <v>2161.11782390911</v>
      </c>
      <c r="H424" s="71">
        <v>44321</v>
      </c>
      <c r="I424" s="71">
        <v>45132</v>
      </c>
      <c r="J424" s="72" t="e">
        <f>IF(#REF!&gt;90,"Діючий",IF(#REF!&lt;0,"Просрочений","Закінчується"))</f>
        <v>#REF!</v>
      </c>
      <c r="K424" s="92"/>
      <c r="L424" s="92"/>
      <c r="M424" s="92"/>
      <c r="N424" s="92"/>
      <c r="O424" s="92"/>
      <c r="P424" s="92"/>
      <c r="Q424" s="92"/>
      <c r="R424" s="92"/>
    </row>
    <row r="425" spans="1:18" ht="118.5" customHeight="1" x14ac:dyDescent="0.25">
      <c r="A425" s="57">
        <v>235</v>
      </c>
      <c r="B425" s="57" t="s">
        <v>146</v>
      </c>
      <c r="C425" s="109" t="s">
        <v>478</v>
      </c>
      <c r="D425" s="57" t="s">
        <v>99</v>
      </c>
      <c r="E425" s="59" t="e">
        <f>#REF!*1.009*1.011*1.008*1*1*0.993*1*1.019*1.017*1.014*1.008*1.042</f>
        <v>#REF!</v>
      </c>
      <c r="F425" s="59">
        <v>683.18219863438958</v>
      </c>
      <c r="G425" s="59">
        <f>F425*'Індекс інфляції'!$C$15</f>
        <v>683.80800987717032</v>
      </c>
      <c r="H425" s="71">
        <v>44307</v>
      </c>
      <c r="I425" s="71">
        <v>46022</v>
      </c>
      <c r="J425" s="72" t="e">
        <f>IF(#REF!&gt;90,"Діючий",IF(#REF!&lt;0,"Просрочений","Закінчується"))</f>
        <v>#REF!</v>
      </c>
      <c r="K425" s="93"/>
      <c r="L425" s="93"/>
      <c r="M425" s="93"/>
      <c r="N425" s="93"/>
      <c r="O425" s="93"/>
      <c r="P425" s="93"/>
      <c r="Q425" s="93"/>
      <c r="R425" s="93"/>
    </row>
    <row r="426" spans="1:18" ht="57" hidden="1" customHeight="1" x14ac:dyDescent="0.25">
      <c r="A426" s="53"/>
      <c r="B426" s="53" t="s">
        <v>146</v>
      </c>
      <c r="C426" s="111" t="s">
        <v>671</v>
      </c>
      <c r="D426" s="53" t="s">
        <v>182</v>
      </c>
      <c r="E426" s="47" t="e">
        <f>#REF!*1.042</f>
        <v>#REF!</v>
      </c>
      <c r="F426" s="47">
        <v>386.56116000000003</v>
      </c>
      <c r="G426" s="47">
        <f>F426*'Індекс інфляції'!$C$15</f>
        <v>386.91525927312796</v>
      </c>
      <c r="H426" s="68"/>
      <c r="I426" s="68"/>
      <c r="J426" s="69" t="s">
        <v>32</v>
      </c>
      <c r="K426" s="92"/>
      <c r="L426" s="92"/>
      <c r="M426" s="92"/>
      <c r="N426" s="92"/>
      <c r="O426" s="92"/>
      <c r="P426" s="92"/>
      <c r="Q426" s="92"/>
      <c r="R426" s="92"/>
    </row>
    <row r="427" spans="1:18" s="131" customFormat="1" ht="57" customHeight="1" x14ac:dyDescent="0.25">
      <c r="A427" s="76">
        <v>236</v>
      </c>
      <c r="B427" s="76" t="s">
        <v>146</v>
      </c>
      <c r="C427" s="125" t="s">
        <v>1057</v>
      </c>
      <c r="D427" s="76" t="s">
        <v>83</v>
      </c>
      <c r="E427" s="47"/>
      <c r="F427" s="47"/>
      <c r="G427" s="47"/>
      <c r="H427" s="132">
        <v>45323</v>
      </c>
      <c r="I427" s="132">
        <v>47149</v>
      </c>
      <c r="J427" s="129" t="s">
        <v>150</v>
      </c>
      <c r="K427" s="130"/>
      <c r="L427" s="130"/>
      <c r="M427" s="130"/>
      <c r="N427" s="130"/>
      <c r="O427" s="130"/>
      <c r="P427" s="130"/>
      <c r="Q427" s="130"/>
      <c r="R427" s="130"/>
    </row>
    <row r="428" spans="1:18" ht="57" hidden="1" customHeight="1" x14ac:dyDescent="0.25">
      <c r="A428" s="53"/>
      <c r="B428" s="53" t="s">
        <v>146</v>
      </c>
      <c r="C428" s="55"/>
      <c r="D428" s="53" t="s">
        <v>147</v>
      </c>
      <c r="E428" s="55" t="e">
        <f>#REF!*1.018*1.009*1.013*1.016*1.002*0.999*1.02*1.012*1.009*1.01*1.098*1.042</f>
        <v>#REF!</v>
      </c>
      <c r="F428" s="55">
        <v>1294.7831125759419</v>
      </c>
      <c r="G428" s="55">
        <f>F428*'Індекс інфляції'!$C$15</f>
        <v>1295.9691648917551</v>
      </c>
      <c r="H428" s="68"/>
      <c r="I428" s="68"/>
      <c r="J428" s="69" t="s">
        <v>32</v>
      </c>
      <c r="K428" s="92"/>
      <c r="L428" s="92"/>
      <c r="M428" s="92"/>
      <c r="N428" s="92"/>
      <c r="O428" s="92"/>
      <c r="P428" s="92"/>
      <c r="Q428" s="92"/>
      <c r="R428" s="92"/>
    </row>
    <row r="429" spans="1:18" ht="102.75" hidden="1" customHeight="1" x14ac:dyDescent="0.25">
      <c r="A429" s="53"/>
      <c r="B429" s="53" t="s">
        <v>146</v>
      </c>
      <c r="C429" s="111" t="s">
        <v>556</v>
      </c>
      <c r="D429" s="54" t="s">
        <v>158</v>
      </c>
      <c r="E429" s="60" t="e">
        <f>#REF!</f>
        <v>#REF!</v>
      </c>
      <c r="F429" s="60">
        <v>4468.6400000000003</v>
      </c>
      <c r="G429" s="59">
        <f>F429*'Індекс інфляції'!$C$15</f>
        <v>4472.7333811763974</v>
      </c>
      <c r="H429" s="68"/>
      <c r="I429" s="68"/>
      <c r="J429" s="69" t="s">
        <v>32</v>
      </c>
      <c r="K429" s="93"/>
      <c r="L429" s="93"/>
      <c r="M429" s="93"/>
      <c r="N429" s="93"/>
      <c r="O429" s="93"/>
      <c r="P429" s="93"/>
      <c r="Q429" s="93"/>
      <c r="R429" s="93"/>
    </row>
    <row r="430" spans="1:18" ht="101.25" customHeight="1" x14ac:dyDescent="0.25">
      <c r="A430" s="57">
        <v>237</v>
      </c>
      <c r="B430" s="57" t="s">
        <v>146</v>
      </c>
      <c r="C430" s="108" t="s">
        <v>569</v>
      </c>
      <c r="D430" s="57" t="s">
        <v>868</v>
      </c>
      <c r="E430" s="59"/>
      <c r="F430" s="59"/>
      <c r="G430" s="59"/>
      <c r="H430" s="71">
        <v>44419</v>
      </c>
      <c r="I430" s="71">
        <v>46244</v>
      </c>
      <c r="J430" s="72" t="e">
        <f>IF(#REF!&gt;90,"Діючий",IF(#REF!&lt;0,"Просрочений","Закінчується"))</f>
        <v>#REF!</v>
      </c>
      <c r="K430" s="93"/>
      <c r="L430" s="93"/>
      <c r="M430" s="93"/>
      <c r="N430" s="93"/>
      <c r="O430" s="93"/>
      <c r="P430" s="93"/>
      <c r="Q430" s="93"/>
      <c r="R430" s="93"/>
    </row>
    <row r="431" spans="1:18" ht="86.25" hidden="1" customHeight="1" x14ac:dyDescent="0.25">
      <c r="A431" s="53"/>
      <c r="B431" s="53" t="s">
        <v>146</v>
      </c>
      <c r="C431" s="55" t="s">
        <v>376</v>
      </c>
      <c r="D431" s="53" t="s">
        <v>148</v>
      </c>
      <c r="E431" s="59" t="e">
        <f>#REF!*1.016*1.002*0.999*1.02*1.012*1.009*1.01*1.098*1.042</f>
        <v>#REF!</v>
      </c>
      <c r="F431" s="59">
        <v>1129.4415466205814</v>
      </c>
      <c r="G431" s="59">
        <f>F431*'Індекс інфляції'!$C$15</f>
        <v>1130.4761421052876</v>
      </c>
      <c r="H431" s="68"/>
      <c r="I431" s="68"/>
      <c r="J431" s="69" t="s">
        <v>32</v>
      </c>
      <c r="K431" s="93"/>
      <c r="L431" s="93"/>
      <c r="M431" s="93"/>
      <c r="N431" s="93"/>
      <c r="O431" s="93"/>
      <c r="P431" s="93"/>
      <c r="Q431" s="93"/>
      <c r="R431" s="93"/>
    </row>
    <row r="432" spans="1:18" ht="84" hidden="1" customHeight="1" x14ac:dyDescent="0.25">
      <c r="A432" s="53"/>
      <c r="B432" s="53" t="s">
        <v>146</v>
      </c>
      <c r="C432" s="55"/>
      <c r="D432" s="53" t="s">
        <v>177</v>
      </c>
      <c r="E432" s="59" t="e">
        <f>#REF!*1.019*1.017*1.014*1.008*1.042</f>
        <v>#REF!</v>
      </c>
      <c r="F432" s="59">
        <v>1944.4379388103532</v>
      </c>
      <c r="G432" s="59">
        <f>F432*'Індекс інфляції'!$C$15</f>
        <v>1946.2190904935048</v>
      </c>
      <c r="H432" s="68"/>
      <c r="I432" s="68"/>
      <c r="J432" s="69" t="s">
        <v>32</v>
      </c>
      <c r="K432" s="92"/>
      <c r="L432" s="92"/>
      <c r="M432" s="92"/>
      <c r="N432" s="92"/>
      <c r="O432" s="92"/>
      <c r="P432" s="92"/>
      <c r="Q432" s="92"/>
      <c r="R432" s="92"/>
    </row>
    <row r="433" spans="1:18" ht="90.75" customHeight="1" x14ac:dyDescent="0.25">
      <c r="A433" s="57">
        <v>238</v>
      </c>
      <c r="B433" s="57" t="s">
        <v>146</v>
      </c>
      <c r="C433" s="109" t="s">
        <v>479</v>
      </c>
      <c r="D433" s="57" t="s">
        <v>165</v>
      </c>
      <c r="E433" s="47" t="e">
        <f>#REF!*1.011*1.008*1*1*0.993*1*1.019*1.017*1.014*1.008*1.042</f>
        <v>#REF!</v>
      </c>
      <c r="F433" s="47">
        <v>5406.9902387094808</v>
      </c>
      <c r="G433" s="47">
        <f>F433*'Індекс інфляції'!$C$15</f>
        <v>5411.9431711596444</v>
      </c>
      <c r="H433" s="71">
        <v>44246</v>
      </c>
      <c r="I433" s="71">
        <v>45310</v>
      </c>
      <c r="J433" s="72" t="e">
        <f>IF(#REF!&gt;90,"Діючий",IF(#REF!&lt;0,"Просрочений","Закінчується"))</f>
        <v>#REF!</v>
      </c>
      <c r="K433" s="92"/>
      <c r="L433" s="92"/>
      <c r="M433" s="92"/>
      <c r="N433" s="92"/>
      <c r="O433" s="92"/>
      <c r="P433" s="92"/>
      <c r="Q433" s="92"/>
      <c r="R433" s="92"/>
    </row>
    <row r="434" spans="1:18" ht="90.75" customHeight="1" x14ac:dyDescent="0.25">
      <c r="A434" s="57">
        <v>239</v>
      </c>
      <c r="B434" s="57" t="s">
        <v>146</v>
      </c>
      <c r="C434" s="108" t="s">
        <v>480</v>
      </c>
      <c r="D434" s="57" t="s">
        <v>409</v>
      </c>
      <c r="E434" s="59"/>
      <c r="F434" s="59"/>
      <c r="G434" s="59"/>
      <c r="H434" s="71">
        <v>44293</v>
      </c>
      <c r="I434" s="71">
        <v>46022</v>
      </c>
      <c r="J434" s="72" t="e">
        <f>IF(#REF!&gt;90,"Діючий",IF(#REF!&lt;0,"Просрочений","Закінчується"))</f>
        <v>#REF!</v>
      </c>
      <c r="K434" s="92"/>
      <c r="L434" s="92"/>
      <c r="M434" s="92"/>
      <c r="N434" s="92"/>
      <c r="O434" s="92"/>
      <c r="P434" s="92"/>
      <c r="Q434" s="92"/>
      <c r="R434" s="92"/>
    </row>
    <row r="435" spans="1:18" ht="72" hidden="1" customHeight="1" x14ac:dyDescent="0.25">
      <c r="A435" s="75"/>
      <c r="B435" s="75" t="s">
        <v>146</v>
      </c>
      <c r="C435" s="55"/>
      <c r="D435" s="75" t="s">
        <v>181</v>
      </c>
      <c r="E435" s="91" t="s">
        <v>23</v>
      </c>
      <c r="F435" s="91" t="s">
        <v>23</v>
      </c>
      <c r="G435" s="91" t="s">
        <v>23</v>
      </c>
      <c r="H435" s="77"/>
      <c r="I435" s="79"/>
      <c r="J435" s="78" t="s">
        <v>32</v>
      </c>
      <c r="K435" s="93"/>
      <c r="L435" s="93"/>
      <c r="M435" s="93"/>
      <c r="N435" s="93"/>
      <c r="O435" s="93"/>
      <c r="P435" s="93"/>
      <c r="Q435" s="93"/>
      <c r="R435" s="93"/>
    </row>
    <row r="436" spans="1:18" ht="110.25" customHeight="1" x14ac:dyDescent="0.25">
      <c r="A436" s="76">
        <v>240</v>
      </c>
      <c r="B436" s="76" t="s">
        <v>146</v>
      </c>
      <c r="C436" s="125" t="s">
        <v>550</v>
      </c>
      <c r="D436" s="57" t="s">
        <v>922</v>
      </c>
      <c r="E436" s="59" t="e">
        <f>#REF!*1.002*0.999*1.02*1.012*1.009*1.01*1.098*1.042</f>
        <v>#REF!</v>
      </c>
      <c r="F436" s="59">
        <v>6377.7950797735957</v>
      </c>
      <c r="G436" s="59">
        <f>F436*'Індекс інфляції'!$C$15</f>
        <v>6383.6372926899339</v>
      </c>
      <c r="H436" s="134">
        <v>42940</v>
      </c>
      <c r="I436" s="134">
        <v>44006</v>
      </c>
      <c r="J436" s="229" t="s">
        <v>981</v>
      </c>
      <c r="K436" s="93"/>
      <c r="L436" s="93"/>
      <c r="M436" s="93"/>
      <c r="N436" s="93"/>
      <c r="O436" s="93"/>
      <c r="P436" s="93"/>
      <c r="Q436" s="93"/>
      <c r="R436" s="93"/>
    </row>
    <row r="437" spans="1:18" ht="102" hidden="1" customHeight="1" x14ac:dyDescent="0.25">
      <c r="A437" s="241"/>
      <c r="B437" s="241" t="s">
        <v>146</v>
      </c>
      <c r="C437" s="242" t="s">
        <v>482</v>
      </c>
      <c r="D437" s="241" t="s">
        <v>166</v>
      </c>
      <c r="E437" s="59" t="e">
        <f>#REF!*0.999*1.02*1.012*1.009*1.01*1.098*1.042</f>
        <v>#REF!</v>
      </c>
      <c r="F437" s="59">
        <v>330.62057679858322</v>
      </c>
      <c r="G437" s="59">
        <f>F437*'Індекс інфляції'!$C$15</f>
        <v>330.92343315881743</v>
      </c>
      <c r="H437" s="236">
        <v>42957</v>
      </c>
      <c r="I437" s="236" t="s">
        <v>950</v>
      </c>
      <c r="J437" s="262" t="s">
        <v>32</v>
      </c>
      <c r="K437" s="93"/>
      <c r="L437" s="93"/>
      <c r="M437" s="93"/>
      <c r="N437" s="93"/>
      <c r="O437" s="93"/>
      <c r="P437" s="93"/>
      <c r="Q437" s="93"/>
      <c r="R437" s="93"/>
    </row>
    <row r="438" spans="1:18" ht="75.75" hidden="1" customHeight="1" x14ac:dyDescent="0.25">
      <c r="A438" s="53"/>
      <c r="B438" s="53" t="s">
        <v>146</v>
      </c>
      <c r="C438" s="55"/>
      <c r="D438" s="53" t="s">
        <v>299</v>
      </c>
      <c r="E438" s="56">
        <v>493.06</v>
      </c>
      <c r="F438" s="75">
        <v>493.06</v>
      </c>
      <c r="G438" s="55">
        <f>F438*'Індекс інфляції'!$C$15</f>
        <v>493.51165475912904</v>
      </c>
      <c r="H438" s="68"/>
      <c r="I438" s="68"/>
      <c r="J438" s="69" t="s">
        <v>32</v>
      </c>
      <c r="K438" s="93"/>
      <c r="L438" s="93"/>
      <c r="M438" s="93"/>
      <c r="N438" s="93"/>
      <c r="O438" s="93"/>
      <c r="P438" s="93"/>
      <c r="Q438" s="93"/>
      <c r="R438" s="93"/>
    </row>
    <row r="439" spans="1:18" ht="134.25" customHeight="1" x14ac:dyDescent="0.25">
      <c r="A439" s="57">
        <v>241</v>
      </c>
      <c r="B439" s="57" t="s">
        <v>146</v>
      </c>
      <c r="C439" s="109" t="s">
        <v>454</v>
      </c>
      <c r="D439" s="57" t="s">
        <v>247</v>
      </c>
      <c r="E439" s="62" t="e">
        <f>#REF!*1.009*1.01*1.098*1.042</f>
        <v>#REF!</v>
      </c>
      <c r="F439" s="62">
        <v>256.59219537901083</v>
      </c>
      <c r="G439" s="59">
        <f>F439*'Індекс інфляції'!$C$15</f>
        <v>256.82723997033503</v>
      </c>
      <c r="H439" s="71">
        <v>44105</v>
      </c>
      <c r="I439" s="71">
        <v>45930</v>
      </c>
      <c r="J439" s="72" t="e">
        <f>IF(#REF!&gt;90,"Діючий",IF(#REF!&lt;0,"Просрочений","Закінчується"))</f>
        <v>#REF!</v>
      </c>
      <c r="K439" s="92"/>
      <c r="L439" s="92"/>
      <c r="M439" s="92"/>
      <c r="N439" s="92"/>
      <c r="O439" s="92"/>
      <c r="P439" s="92"/>
      <c r="Q439" s="92"/>
      <c r="R439" s="92"/>
    </row>
    <row r="440" spans="1:18" ht="83.25" hidden="1" customHeight="1" x14ac:dyDescent="0.25">
      <c r="A440" s="53"/>
      <c r="B440" s="53" t="s">
        <v>146</v>
      </c>
      <c r="C440" s="55"/>
      <c r="D440" s="53" t="s">
        <v>168</v>
      </c>
      <c r="E440" s="59" t="e">
        <f>#REF!*1*0.993*1*1.019*1.017*1.014*1.008*1.042</f>
        <v>#REF!</v>
      </c>
      <c r="F440" s="59">
        <v>927.93111019610137</v>
      </c>
      <c r="G440" s="59">
        <f>F440*'Індекс інфляції'!$C$15</f>
        <v>928.78111729881505</v>
      </c>
      <c r="H440" s="68"/>
      <c r="I440" s="68"/>
      <c r="J440" s="69" t="s">
        <v>32</v>
      </c>
      <c r="K440" s="92"/>
      <c r="L440" s="92"/>
      <c r="M440" s="92"/>
      <c r="N440" s="92"/>
      <c r="O440" s="92"/>
      <c r="P440" s="92"/>
      <c r="Q440" s="92"/>
      <c r="R440" s="92"/>
    </row>
    <row r="441" spans="1:18" ht="83.25" customHeight="1" x14ac:dyDescent="0.25">
      <c r="A441" s="57">
        <v>242</v>
      </c>
      <c r="B441" s="57" t="s">
        <v>146</v>
      </c>
      <c r="C441" s="109" t="s">
        <v>757</v>
      </c>
      <c r="D441" s="57" t="s">
        <v>963</v>
      </c>
      <c r="E441" s="51" t="e">
        <f>#REF!*1.042</f>
        <v>#REF!</v>
      </c>
      <c r="F441" s="51">
        <v>4546.9858199999999</v>
      </c>
      <c r="G441" s="51">
        <f>F441*'Індекс інфляції'!$C$15</f>
        <v>4551.1509678223647</v>
      </c>
      <c r="H441" s="71">
        <v>44562</v>
      </c>
      <c r="I441" s="71" t="s">
        <v>934</v>
      </c>
      <c r="J441" s="72" t="s">
        <v>150</v>
      </c>
      <c r="K441" s="93"/>
      <c r="L441" s="93"/>
      <c r="M441" s="93"/>
      <c r="N441" s="93"/>
      <c r="O441" s="93"/>
      <c r="P441" s="93"/>
      <c r="Q441" s="93"/>
      <c r="R441" s="93"/>
    </row>
    <row r="442" spans="1:18" ht="79.5" customHeight="1" x14ac:dyDescent="0.25">
      <c r="A442" s="57">
        <v>243</v>
      </c>
      <c r="B442" s="57" t="s">
        <v>146</v>
      </c>
      <c r="C442" s="109" t="s">
        <v>742</v>
      </c>
      <c r="D442" s="57" t="s">
        <v>963</v>
      </c>
      <c r="E442" s="51"/>
      <c r="F442" s="51"/>
      <c r="G442" s="51"/>
      <c r="H442" s="71">
        <v>44562</v>
      </c>
      <c r="I442" s="71" t="s">
        <v>934</v>
      </c>
      <c r="J442" s="72" t="s">
        <v>150</v>
      </c>
      <c r="K442" s="93"/>
      <c r="L442" s="93"/>
      <c r="M442" s="93"/>
      <c r="N442" s="93"/>
      <c r="O442" s="93"/>
      <c r="P442" s="93"/>
      <c r="Q442" s="93"/>
      <c r="R442" s="93"/>
    </row>
    <row r="443" spans="1:18" ht="111.75" customHeight="1" x14ac:dyDescent="0.25">
      <c r="A443" s="57">
        <v>244</v>
      </c>
      <c r="B443" s="57" t="s">
        <v>146</v>
      </c>
      <c r="C443" s="109" t="s">
        <v>664</v>
      </c>
      <c r="D443" s="57" t="s">
        <v>963</v>
      </c>
      <c r="E443" s="59"/>
      <c r="F443" s="59"/>
      <c r="G443" s="59"/>
      <c r="H443" s="71">
        <v>44531</v>
      </c>
      <c r="I443" s="71">
        <v>46356</v>
      </c>
      <c r="J443" s="72" t="s">
        <v>150</v>
      </c>
      <c r="K443" s="93"/>
      <c r="L443" s="93"/>
      <c r="M443" s="93"/>
      <c r="N443" s="93"/>
      <c r="O443" s="93"/>
      <c r="P443" s="93"/>
      <c r="Q443" s="93"/>
      <c r="R443" s="93"/>
    </row>
    <row r="444" spans="1:18" ht="108.75" customHeight="1" x14ac:dyDescent="0.25">
      <c r="A444" s="57">
        <v>245</v>
      </c>
      <c r="B444" s="57" t="s">
        <v>146</v>
      </c>
      <c r="C444" s="109" t="s">
        <v>609</v>
      </c>
      <c r="D444" s="57" t="s">
        <v>963</v>
      </c>
      <c r="E444" s="62" t="e">
        <f>#REF!*1.009*1.01*1.098*1.042</f>
        <v>#REF!</v>
      </c>
      <c r="F444" s="62">
        <v>1491.9681280708196</v>
      </c>
      <c r="G444" s="59">
        <f>F444*'Індекс інфляції'!$C$15</f>
        <v>1493.3348065795449</v>
      </c>
      <c r="H444" s="71">
        <v>44105</v>
      </c>
      <c r="I444" s="71">
        <v>45137</v>
      </c>
      <c r="J444" s="72" t="e">
        <f>IF(#REF!&gt;90,"Діючий",IF(#REF!&lt;0,"Просрочений","Закінчується"))</f>
        <v>#REF!</v>
      </c>
      <c r="K444" s="93"/>
      <c r="L444" s="93"/>
      <c r="M444" s="93"/>
      <c r="N444" s="93"/>
      <c r="O444" s="93"/>
      <c r="P444" s="93"/>
      <c r="Q444" s="93"/>
      <c r="R444" s="93"/>
    </row>
    <row r="445" spans="1:18" ht="102" customHeight="1" x14ac:dyDescent="0.25">
      <c r="A445" s="57">
        <v>246</v>
      </c>
      <c r="B445" s="57" t="s">
        <v>146</v>
      </c>
      <c r="C445" s="109" t="s">
        <v>610</v>
      </c>
      <c r="D445" s="57" t="s">
        <v>963</v>
      </c>
      <c r="E445" s="47" t="e">
        <f>#REF!*1.005*1.009*1.01*1.007</f>
        <v>#REF!</v>
      </c>
      <c r="F445" s="47">
        <v>605.31035252722006</v>
      </c>
      <c r="G445" s="47">
        <f>F445*'Індекс інфляції'!$C$15</f>
        <v>605.86483129546127</v>
      </c>
      <c r="H445" s="71">
        <v>44216</v>
      </c>
      <c r="I445" s="71">
        <v>45280</v>
      </c>
      <c r="J445" s="72" t="e">
        <f>IF(#REF!&gt;90,"Діючий",IF(#REF!&lt;0,"Просрочений","Закінчується"))</f>
        <v>#REF!</v>
      </c>
      <c r="K445" s="97"/>
      <c r="L445" s="97"/>
      <c r="M445" s="97"/>
      <c r="N445" s="97"/>
      <c r="O445" s="97"/>
      <c r="P445" s="97"/>
      <c r="Q445" s="97"/>
      <c r="R445" s="97"/>
    </row>
    <row r="446" spans="1:18" ht="122.25" customHeight="1" x14ac:dyDescent="0.25">
      <c r="A446" s="57">
        <v>247</v>
      </c>
      <c r="B446" s="57" t="s">
        <v>146</v>
      </c>
      <c r="C446" s="109" t="s">
        <v>608</v>
      </c>
      <c r="D446" s="57" t="s">
        <v>963</v>
      </c>
      <c r="E446" s="47" t="e">
        <f>#REF!*1.009*1.011*1.008*1*1*0.993*1*1.019*1.017*1.014*1.008*1.042</f>
        <v>#REF!</v>
      </c>
      <c r="F446" s="47">
        <v>779.08871335038737</v>
      </c>
      <c r="G446" s="47">
        <f>F446*'Індекс інфляції'!$C$15</f>
        <v>779.80237725573045</v>
      </c>
      <c r="H446" s="71">
        <v>44216</v>
      </c>
      <c r="I446" s="71">
        <v>45280</v>
      </c>
      <c r="J446" s="72" t="s">
        <v>150</v>
      </c>
      <c r="K446" s="92"/>
      <c r="L446" s="92"/>
      <c r="M446" s="92"/>
      <c r="N446" s="92"/>
      <c r="O446" s="92"/>
      <c r="P446" s="92"/>
      <c r="Q446" s="92"/>
      <c r="R446" s="92"/>
    </row>
    <row r="447" spans="1:18" ht="128.25" customHeight="1" x14ac:dyDescent="0.25">
      <c r="A447" s="57">
        <v>248</v>
      </c>
      <c r="B447" s="57" t="s">
        <v>146</v>
      </c>
      <c r="C447" s="109" t="s">
        <v>1042</v>
      </c>
      <c r="D447" s="57" t="s">
        <v>963</v>
      </c>
      <c r="E447" s="47"/>
      <c r="F447" s="47"/>
      <c r="G447" s="47"/>
      <c r="H447" s="71">
        <v>45231</v>
      </c>
      <c r="I447" s="71">
        <v>47057</v>
      </c>
      <c r="J447" s="72" t="s">
        <v>150</v>
      </c>
      <c r="K447" s="92"/>
      <c r="L447" s="92"/>
      <c r="M447" s="92"/>
      <c r="N447" s="92"/>
      <c r="O447" s="92"/>
      <c r="P447" s="92"/>
      <c r="Q447" s="92"/>
      <c r="R447" s="92"/>
    </row>
    <row r="448" spans="1:18" ht="87.75" customHeight="1" x14ac:dyDescent="0.25">
      <c r="A448" s="57">
        <v>249</v>
      </c>
      <c r="B448" s="57" t="s">
        <v>146</v>
      </c>
      <c r="C448" s="109" t="s">
        <v>760</v>
      </c>
      <c r="D448" s="57" t="s">
        <v>963</v>
      </c>
      <c r="E448" s="51" t="e">
        <f>#REF!*1.042</f>
        <v>#REF!</v>
      </c>
      <c r="F448" s="51">
        <v>2730.3734400000003</v>
      </c>
      <c r="G448" s="51">
        <f>F448*'Індекс інфляції'!$C$15</f>
        <v>2732.8745274100024</v>
      </c>
      <c r="H448" s="71">
        <v>44562</v>
      </c>
      <c r="I448" s="71" t="s">
        <v>934</v>
      </c>
      <c r="J448" s="72" t="s">
        <v>150</v>
      </c>
      <c r="K448" s="93"/>
      <c r="L448" s="93"/>
      <c r="M448" s="93"/>
      <c r="N448" s="93"/>
      <c r="O448" s="93"/>
      <c r="P448" s="93"/>
      <c r="Q448" s="93"/>
      <c r="R448" s="93"/>
    </row>
    <row r="449" spans="1:18" ht="106.5" hidden="1" customHeight="1" x14ac:dyDescent="0.25">
      <c r="A449" s="53"/>
      <c r="B449" s="53" t="s">
        <v>146</v>
      </c>
      <c r="C449" s="111" t="s">
        <v>789</v>
      </c>
      <c r="D449" s="53" t="s">
        <v>966</v>
      </c>
      <c r="E449" s="51"/>
      <c r="F449" s="51"/>
      <c r="G449" s="51"/>
      <c r="H449" s="68">
        <v>43537</v>
      </c>
      <c r="I449" s="68">
        <v>45363</v>
      </c>
      <c r="J449" s="69" t="s">
        <v>32</v>
      </c>
      <c r="K449" s="93"/>
      <c r="L449" s="93"/>
      <c r="M449" s="93"/>
      <c r="N449" s="93"/>
      <c r="O449" s="93"/>
      <c r="P449" s="93"/>
      <c r="Q449" s="93"/>
      <c r="R449" s="93"/>
    </row>
    <row r="450" spans="1:18" ht="174" customHeight="1" x14ac:dyDescent="0.25">
      <c r="A450" s="57">
        <v>250</v>
      </c>
      <c r="B450" s="57" t="s">
        <v>146</v>
      </c>
      <c r="C450" s="109" t="s">
        <v>788</v>
      </c>
      <c r="D450" s="57" t="s">
        <v>786</v>
      </c>
      <c r="E450" s="51"/>
      <c r="F450" s="51"/>
      <c r="G450" s="51"/>
      <c r="H450" s="71">
        <v>44743</v>
      </c>
      <c r="I450" s="71">
        <v>46568</v>
      </c>
      <c r="J450" s="72" t="s">
        <v>150</v>
      </c>
      <c r="K450" s="93"/>
      <c r="L450" s="93"/>
      <c r="M450" s="93"/>
      <c r="N450" s="93"/>
      <c r="O450" s="93"/>
      <c r="P450" s="93"/>
      <c r="Q450" s="93"/>
      <c r="R450" s="93"/>
    </row>
    <row r="451" spans="1:18" ht="87.75" customHeight="1" x14ac:dyDescent="0.25">
      <c r="A451" s="57">
        <v>251</v>
      </c>
      <c r="B451" s="57" t="s">
        <v>146</v>
      </c>
      <c r="C451" s="203" t="s">
        <v>819</v>
      </c>
      <c r="D451" s="57" t="s">
        <v>792</v>
      </c>
      <c r="E451" s="51"/>
      <c r="F451" s="51"/>
      <c r="G451" s="51"/>
      <c r="H451" s="71">
        <v>44593</v>
      </c>
      <c r="I451" s="71" t="s">
        <v>957</v>
      </c>
      <c r="J451" s="72" t="s">
        <v>150</v>
      </c>
      <c r="K451" s="93"/>
      <c r="L451" s="93"/>
      <c r="M451" s="93"/>
      <c r="N451" s="93"/>
      <c r="O451" s="93"/>
      <c r="P451" s="93"/>
      <c r="Q451" s="93"/>
      <c r="R451" s="93"/>
    </row>
    <row r="452" spans="1:18" ht="115.5" customHeight="1" x14ac:dyDescent="0.25">
      <c r="A452" s="57">
        <v>252</v>
      </c>
      <c r="B452" s="57" t="s">
        <v>146</v>
      </c>
      <c r="C452" s="104" t="s">
        <v>796</v>
      </c>
      <c r="D452" s="57" t="s">
        <v>794</v>
      </c>
      <c r="E452" s="51"/>
      <c r="F452" s="51"/>
      <c r="G452" s="51"/>
      <c r="H452" s="71">
        <v>44706</v>
      </c>
      <c r="I452" s="71">
        <v>45771</v>
      </c>
      <c r="J452" s="72" t="s">
        <v>150</v>
      </c>
      <c r="K452" s="93"/>
      <c r="L452" s="93"/>
      <c r="M452" s="93"/>
      <c r="N452" s="93"/>
      <c r="O452" s="93"/>
      <c r="P452" s="93"/>
      <c r="Q452" s="93"/>
      <c r="R452" s="93"/>
    </row>
    <row r="453" spans="1:18" ht="159" customHeight="1" x14ac:dyDescent="0.25">
      <c r="A453" s="57">
        <v>253</v>
      </c>
      <c r="B453" s="57" t="s">
        <v>146</v>
      </c>
      <c r="C453" s="104" t="s">
        <v>797</v>
      </c>
      <c r="D453" s="57" t="s">
        <v>798</v>
      </c>
      <c r="E453" s="51"/>
      <c r="F453" s="51"/>
      <c r="G453" s="51"/>
      <c r="H453" s="71">
        <v>44713</v>
      </c>
      <c r="I453" s="71">
        <v>46538</v>
      </c>
      <c r="J453" s="72" t="s">
        <v>150</v>
      </c>
      <c r="K453" s="93"/>
      <c r="L453" s="93"/>
      <c r="M453" s="93"/>
      <c r="N453" s="93"/>
      <c r="O453" s="93"/>
      <c r="P453" s="93"/>
      <c r="Q453" s="93"/>
      <c r="R453" s="93"/>
    </row>
    <row r="454" spans="1:18" ht="115.5" customHeight="1" x14ac:dyDescent="0.25">
      <c r="A454" s="57">
        <v>254</v>
      </c>
      <c r="B454" s="57" t="s">
        <v>146</v>
      </c>
      <c r="C454" s="104" t="s">
        <v>800</v>
      </c>
      <c r="D454" s="57" t="s">
        <v>801</v>
      </c>
      <c r="E454" s="51"/>
      <c r="F454" s="51"/>
      <c r="G454" s="51"/>
      <c r="H454" s="71">
        <v>44696</v>
      </c>
      <c r="I454" s="71">
        <v>46523</v>
      </c>
      <c r="J454" s="72" t="s">
        <v>150</v>
      </c>
      <c r="K454" s="93"/>
      <c r="L454" s="93"/>
      <c r="M454" s="93"/>
      <c r="N454" s="93"/>
      <c r="O454" s="93"/>
      <c r="P454" s="93"/>
      <c r="Q454" s="93"/>
      <c r="R454" s="93"/>
    </row>
    <row r="455" spans="1:18" ht="115.5" customHeight="1" x14ac:dyDescent="0.25">
      <c r="A455" s="57">
        <v>255</v>
      </c>
      <c r="B455" s="57" t="s">
        <v>146</v>
      </c>
      <c r="C455" s="117" t="s">
        <v>802</v>
      </c>
      <c r="D455" s="57" t="s">
        <v>131</v>
      </c>
      <c r="E455" s="51"/>
      <c r="F455" s="51"/>
      <c r="G455" s="51"/>
      <c r="H455" s="71">
        <v>44743</v>
      </c>
      <c r="I455" s="71">
        <v>46568</v>
      </c>
      <c r="J455" s="72" t="s">
        <v>150</v>
      </c>
      <c r="K455" s="93"/>
      <c r="L455" s="93"/>
      <c r="M455" s="93"/>
      <c r="N455" s="93"/>
      <c r="O455" s="93"/>
      <c r="P455" s="93"/>
      <c r="Q455" s="93"/>
      <c r="R455" s="93"/>
    </row>
    <row r="456" spans="1:18" ht="104.25" customHeight="1" x14ac:dyDescent="0.25">
      <c r="A456" s="57">
        <v>256</v>
      </c>
      <c r="B456" s="57" t="s">
        <v>146</v>
      </c>
      <c r="C456" s="109" t="s">
        <v>791</v>
      </c>
      <c r="D456" s="57" t="s">
        <v>790</v>
      </c>
      <c r="E456" s="51"/>
      <c r="F456" s="51"/>
      <c r="G456" s="51"/>
      <c r="H456" s="71">
        <v>43466</v>
      </c>
      <c r="I456" s="71">
        <v>45291</v>
      </c>
      <c r="J456" s="72" t="s">
        <v>150</v>
      </c>
      <c r="K456" s="93"/>
      <c r="L456" s="93"/>
      <c r="M456" s="93"/>
      <c r="N456" s="93"/>
      <c r="O456" s="93"/>
      <c r="P456" s="93"/>
      <c r="Q456" s="93"/>
      <c r="R456" s="93"/>
    </row>
    <row r="457" spans="1:18" ht="104.25" customHeight="1" x14ac:dyDescent="0.25">
      <c r="A457" s="57">
        <v>257</v>
      </c>
      <c r="B457" s="57" t="s">
        <v>146</v>
      </c>
      <c r="C457" s="109" t="s">
        <v>1052</v>
      </c>
      <c r="D457" s="57" t="s">
        <v>724</v>
      </c>
      <c r="E457" s="51"/>
      <c r="F457" s="51"/>
      <c r="G457" s="51"/>
      <c r="H457" s="71">
        <v>45295</v>
      </c>
      <c r="I457" s="71">
        <v>47121</v>
      </c>
      <c r="J457" s="72" t="s">
        <v>150</v>
      </c>
      <c r="K457" s="93"/>
      <c r="L457" s="93"/>
      <c r="M457" s="93"/>
      <c r="N457" s="93"/>
      <c r="O457" s="93"/>
      <c r="P457" s="93"/>
      <c r="Q457" s="93"/>
      <c r="R457" s="93"/>
    </row>
    <row r="458" spans="1:18" ht="77.25" customHeight="1" x14ac:dyDescent="0.25">
      <c r="A458" s="57">
        <v>258</v>
      </c>
      <c r="B458" s="57" t="s">
        <v>146</v>
      </c>
      <c r="C458" s="109" t="s">
        <v>725</v>
      </c>
      <c r="D458" s="57" t="s">
        <v>724</v>
      </c>
      <c r="E458" s="51" t="e">
        <f>#REF!*1.042</f>
        <v>#REF!</v>
      </c>
      <c r="F458" s="51">
        <v>484.52145559999997</v>
      </c>
      <c r="G458" s="51">
        <f>F458*'Індекс інфляції'!$C$15</f>
        <v>484.96528884812773</v>
      </c>
      <c r="H458" s="71">
        <v>44562</v>
      </c>
      <c r="I458" s="71" t="s">
        <v>934</v>
      </c>
      <c r="J458" s="72" t="s">
        <v>150</v>
      </c>
      <c r="K458" s="92"/>
      <c r="L458" s="92"/>
      <c r="M458" s="92"/>
      <c r="N458" s="92"/>
      <c r="O458" s="92"/>
      <c r="P458" s="92"/>
      <c r="Q458" s="92"/>
      <c r="R458" s="92"/>
    </row>
    <row r="459" spans="1:18" ht="183.75" customHeight="1" x14ac:dyDescent="0.25">
      <c r="A459" s="57">
        <v>259</v>
      </c>
      <c r="B459" s="57" t="s">
        <v>146</v>
      </c>
      <c r="C459" s="109" t="s">
        <v>1101</v>
      </c>
      <c r="D459" s="57" t="s">
        <v>1122</v>
      </c>
      <c r="E459" s="51"/>
      <c r="F459" s="51"/>
      <c r="G459" s="51"/>
      <c r="H459" s="71">
        <v>45525</v>
      </c>
      <c r="I459" s="71">
        <v>47350</v>
      </c>
      <c r="J459" s="72" t="s">
        <v>150</v>
      </c>
      <c r="K459" s="92"/>
      <c r="L459" s="92"/>
      <c r="M459" s="92"/>
      <c r="N459" s="92"/>
      <c r="O459" s="92"/>
      <c r="P459" s="92"/>
      <c r="Q459" s="92"/>
      <c r="R459" s="92"/>
    </row>
    <row r="460" spans="1:18" ht="123.75" customHeight="1" x14ac:dyDescent="0.25">
      <c r="A460" s="57">
        <v>260</v>
      </c>
      <c r="B460" s="57" t="s">
        <v>146</v>
      </c>
      <c r="C460" s="109" t="s">
        <v>807</v>
      </c>
      <c r="D460" s="57" t="s">
        <v>806</v>
      </c>
      <c r="E460" s="51"/>
      <c r="F460" s="51"/>
      <c r="G460" s="51"/>
      <c r="H460" s="71">
        <v>44743</v>
      </c>
      <c r="I460" s="71">
        <v>46568</v>
      </c>
      <c r="J460" s="72" t="s">
        <v>150</v>
      </c>
      <c r="K460" s="92"/>
      <c r="L460" s="92"/>
      <c r="M460" s="92"/>
      <c r="N460" s="92"/>
      <c r="O460" s="92"/>
      <c r="P460" s="92"/>
      <c r="Q460" s="92"/>
      <c r="R460" s="92"/>
    </row>
    <row r="461" spans="1:18" ht="123.75" customHeight="1" x14ac:dyDescent="0.25">
      <c r="A461" s="57">
        <v>261</v>
      </c>
      <c r="B461" s="57" t="s">
        <v>146</v>
      </c>
      <c r="C461" s="109" t="s">
        <v>814</v>
      </c>
      <c r="D461" s="57" t="s">
        <v>809</v>
      </c>
      <c r="E461" s="51"/>
      <c r="F461" s="51"/>
      <c r="G461" s="51"/>
      <c r="H461" s="71">
        <v>44721</v>
      </c>
      <c r="I461" s="71">
        <v>46546</v>
      </c>
      <c r="J461" s="72" t="s">
        <v>150</v>
      </c>
      <c r="K461" s="92"/>
      <c r="L461" s="92"/>
      <c r="M461" s="92"/>
      <c r="N461" s="92"/>
      <c r="O461" s="92"/>
      <c r="P461" s="92"/>
      <c r="Q461" s="92"/>
      <c r="R461" s="92"/>
    </row>
    <row r="462" spans="1:18" ht="123.75" customHeight="1" x14ac:dyDescent="0.25">
      <c r="A462" s="57">
        <v>262</v>
      </c>
      <c r="B462" s="57" t="s">
        <v>146</v>
      </c>
      <c r="C462" s="109" t="s">
        <v>811</v>
      </c>
      <c r="D462" s="57" t="s">
        <v>810</v>
      </c>
      <c r="E462" s="51"/>
      <c r="F462" s="51"/>
      <c r="G462" s="51"/>
      <c r="H462" s="71">
        <v>44721</v>
      </c>
      <c r="I462" s="71">
        <v>46546</v>
      </c>
      <c r="J462" s="72" t="s">
        <v>150</v>
      </c>
      <c r="K462" s="92"/>
      <c r="L462" s="92"/>
      <c r="M462" s="92"/>
      <c r="N462" s="92"/>
      <c r="O462" s="92"/>
      <c r="P462" s="92"/>
      <c r="Q462" s="92"/>
      <c r="R462" s="92"/>
    </row>
    <row r="463" spans="1:18" ht="123.75" customHeight="1" x14ac:dyDescent="0.25">
      <c r="A463" s="57">
        <v>263</v>
      </c>
      <c r="B463" s="57" t="s">
        <v>146</v>
      </c>
      <c r="C463" s="109" t="s">
        <v>812</v>
      </c>
      <c r="D463" s="57" t="s">
        <v>331</v>
      </c>
      <c r="E463" s="51"/>
      <c r="F463" s="51"/>
      <c r="G463" s="51"/>
      <c r="H463" s="71">
        <v>44686</v>
      </c>
      <c r="I463" s="71">
        <v>46511</v>
      </c>
      <c r="J463" s="72" t="s">
        <v>150</v>
      </c>
      <c r="K463" s="92"/>
      <c r="L463" s="92"/>
      <c r="M463" s="92"/>
      <c r="N463" s="92"/>
      <c r="O463" s="92"/>
      <c r="P463" s="92"/>
      <c r="Q463" s="92"/>
      <c r="R463" s="92"/>
    </row>
    <row r="464" spans="1:18" ht="283.5" hidden="1" customHeight="1" x14ac:dyDescent="0.25">
      <c r="A464" s="241"/>
      <c r="B464" s="241" t="s">
        <v>146</v>
      </c>
      <c r="C464" s="242" t="s">
        <v>813</v>
      </c>
      <c r="D464" s="241" t="s">
        <v>969</v>
      </c>
      <c r="E464" s="51"/>
      <c r="F464" s="51"/>
      <c r="G464" s="51"/>
      <c r="H464" s="236">
        <v>44713</v>
      </c>
      <c r="I464" s="236">
        <v>46538</v>
      </c>
      <c r="J464" s="237" t="s">
        <v>1022</v>
      </c>
      <c r="K464" s="92"/>
      <c r="L464" s="92"/>
      <c r="M464" s="92"/>
      <c r="N464" s="92"/>
      <c r="O464" s="92"/>
      <c r="P464" s="92"/>
      <c r="Q464" s="92"/>
      <c r="R464" s="92"/>
    </row>
    <row r="465" spans="1:18" ht="216" customHeight="1" x14ac:dyDescent="0.25">
      <c r="A465" s="57">
        <v>264</v>
      </c>
      <c r="B465" s="57" t="s">
        <v>146</v>
      </c>
      <c r="C465" s="109" t="s">
        <v>820</v>
      </c>
      <c r="D465" s="57" t="s">
        <v>865</v>
      </c>
      <c r="E465" s="51"/>
      <c r="F465" s="51"/>
      <c r="G465" s="51"/>
      <c r="H465" s="71">
        <v>44686</v>
      </c>
      <c r="I465" s="71">
        <v>46511</v>
      </c>
      <c r="J465" s="72" t="s">
        <v>150</v>
      </c>
      <c r="K465" s="92"/>
      <c r="L465" s="92"/>
      <c r="M465" s="92"/>
      <c r="N465" s="92"/>
      <c r="O465" s="92"/>
      <c r="P465" s="92"/>
      <c r="Q465" s="92"/>
      <c r="R465" s="92"/>
    </row>
    <row r="466" spans="1:18" ht="193.5" customHeight="1" x14ac:dyDescent="0.25">
      <c r="A466" s="57">
        <v>265</v>
      </c>
      <c r="B466" s="57" t="s">
        <v>146</v>
      </c>
      <c r="C466" s="109" t="s">
        <v>821</v>
      </c>
      <c r="D466" s="57" t="s">
        <v>822</v>
      </c>
      <c r="E466" s="51"/>
      <c r="F466" s="51"/>
      <c r="G466" s="51"/>
      <c r="H466" s="71">
        <v>44713</v>
      </c>
      <c r="I466" s="71">
        <v>46538</v>
      </c>
      <c r="J466" s="72" t="s">
        <v>150</v>
      </c>
      <c r="K466" s="92"/>
      <c r="L466" s="92"/>
      <c r="M466" s="92"/>
      <c r="N466" s="92"/>
      <c r="O466" s="92"/>
      <c r="P466" s="92"/>
      <c r="Q466" s="92"/>
      <c r="R466" s="92"/>
    </row>
    <row r="467" spans="1:18" ht="123.75" customHeight="1" x14ac:dyDescent="0.25">
      <c r="A467" s="57">
        <v>266</v>
      </c>
      <c r="B467" s="57" t="s">
        <v>146</v>
      </c>
      <c r="C467" s="109" t="s">
        <v>815</v>
      </c>
      <c r="D467" s="57" t="s">
        <v>816</v>
      </c>
      <c r="E467" s="51"/>
      <c r="F467" s="51"/>
      <c r="G467" s="51"/>
      <c r="H467" s="71">
        <v>44762</v>
      </c>
      <c r="I467" s="71">
        <v>45827</v>
      </c>
      <c r="J467" s="72" t="s">
        <v>150</v>
      </c>
      <c r="K467" s="92"/>
      <c r="L467" s="92"/>
      <c r="M467" s="92"/>
      <c r="N467" s="92"/>
      <c r="O467" s="92"/>
      <c r="P467" s="92"/>
      <c r="Q467" s="92"/>
      <c r="R467" s="92"/>
    </row>
    <row r="468" spans="1:18" ht="123.75" customHeight="1" x14ac:dyDescent="0.25">
      <c r="A468" s="57">
        <v>267</v>
      </c>
      <c r="B468" s="57" t="s">
        <v>146</v>
      </c>
      <c r="C468" s="109" t="s">
        <v>1034</v>
      </c>
      <c r="D468" s="57" t="s">
        <v>1033</v>
      </c>
      <c r="E468" s="51"/>
      <c r="F468" s="51"/>
      <c r="G468" s="51"/>
      <c r="H468" s="71">
        <v>45147</v>
      </c>
      <c r="I468" s="71">
        <v>46973</v>
      </c>
      <c r="J468" s="72" t="s">
        <v>150</v>
      </c>
      <c r="K468" s="92"/>
      <c r="L468" s="92"/>
      <c r="M468" s="92"/>
      <c r="N468" s="92"/>
      <c r="O468" s="92"/>
      <c r="P468" s="92"/>
      <c r="Q468" s="92"/>
      <c r="R468" s="92"/>
    </row>
    <row r="469" spans="1:18" ht="212.25" customHeight="1" x14ac:dyDescent="0.25">
      <c r="A469" s="57">
        <v>268</v>
      </c>
      <c r="B469" s="57" t="s">
        <v>146</v>
      </c>
      <c r="C469" s="109" t="s">
        <v>830</v>
      </c>
      <c r="D469" s="57" t="s">
        <v>191</v>
      </c>
      <c r="E469" s="51"/>
      <c r="F469" s="51"/>
      <c r="G469" s="51"/>
      <c r="H469" s="71">
        <v>44767</v>
      </c>
      <c r="I469" s="71" t="s">
        <v>831</v>
      </c>
      <c r="J469" s="72" t="s">
        <v>150</v>
      </c>
      <c r="K469" s="92"/>
      <c r="L469" s="92"/>
      <c r="M469" s="92"/>
      <c r="N469" s="92"/>
      <c r="O469" s="92"/>
      <c r="P469" s="92"/>
      <c r="Q469" s="92"/>
      <c r="R469" s="92"/>
    </row>
    <row r="470" spans="1:18" ht="273.75" customHeight="1" x14ac:dyDescent="0.25">
      <c r="A470" s="57">
        <v>269</v>
      </c>
      <c r="B470" s="57" t="s">
        <v>146</v>
      </c>
      <c r="C470" s="109" t="s">
        <v>828</v>
      </c>
      <c r="D470" s="57" t="s">
        <v>825</v>
      </c>
      <c r="E470" s="51"/>
      <c r="F470" s="51"/>
      <c r="G470" s="51"/>
      <c r="H470" s="71">
        <v>44743</v>
      </c>
      <c r="I470" s="71">
        <v>46568</v>
      </c>
      <c r="J470" s="72" t="s">
        <v>150</v>
      </c>
      <c r="K470" s="92"/>
      <c r="L470" s="92"/>
      <c r="M470" s="92"/>
      <c r="N470" s="92"/>
      <c r="O470" s="92"/>
      <c r="P470" s="92"/>
      <c r="Q470" s="92"/>
      <c r="R470" s="92"/>
    </row>
    <row r="471" spans="1:18" ht="24.75" customHeight="1" x14ac:dyDescent="0.25">
      <c r="A471" s="57">
        <v>270</v>
      </c>
      <c r="B471" s="57" t="s">
        <v>146</v>
      </c>
      <c r="C471" s="109" t="s">
        <v>829</v>
      </c>
      <c r="D471" s="57" t="s">
        <v>824</v>
      </c>
      <c r="E471" s="51"/>
      <c r="F471" s="51"/>
      <c r="G471" s="51"/>
      <c r="H471" s="71">
        <v>44743</v>
      </c>
      <c r="I471" s="71">
        <v>46568</v>
      </c>
      <c r="J471" s="72" t="s">
        <v>150</v>
      </c>
      <c r="K471" s="92"/>
      <c r="L471" s="92"/>
      <c r="M471" s="92"/>
      <c r="N471" s="92"/>
      <c r="O471" s="92"/>
      <c r="P471" s="92"/>
      <c r="Q471" s="92"/>
      <c r="R471" s="92"/>
    </row>
    <row r="472" spans="1:18" ht="126" customHeight="1" x14ac:dyDescent="0.25">
      <c r="A472" s="57">
        <v>271</v>
      </c>
      <c r="B472" s="57" t="s">
        <v>146</v>
      </c>
      <c r="C472" s="109" t="s">
        <v>1070</v>
      </c>
      <c r="D472" s="57" t="s">
        <v>1111</v>
      </c>
      <c r="E472" s="51"/>
      <c r="F472" s="51"/>
      <c r="G472" s="51"/>
      <c r="H472" s="71">
        <v>45358</v>
      </c>
      <c r="I472" s="71">
        <v>47183</v>
      </c>
      <c r="J472" s="72" t="s">
        <v>150</v>
      </c>
      <c r="K472" s="92"/>
      <c r="L472" s="92"/>
      <c r="M472" s="92"/>
      <c r="N472" s="92"/>
      <c r="O472" s="92"/>
      <c r="P472" s="92"/>
      <c r="Q472" s="92"/>
      <c r="R472" s="92"/>
    </row>
    <row r="473" spans="1:18" ht="152.25" customHeight="1" x14ac:dyDescent="0.25">
      <c r="A473" s="57">
        <v>272</v>
      </c>
      <c r="B473" s="57" t="s">
        <v>146</v>
      </c>
      <c r="C473" s="109" t="s">
        <v>827</v>
      </c>
      <c r="D473" s="57" t="s">
        <v>826</v>
      </c>
      <c r="E473" s="51"/>
      <c r="F473" s="51"/>
      <c r="G473" s="51"/>
      <c r="H473" s="71">
        <v>44767</v>
      </c>
      <c r="I473" s="71">
        <v>46592</v>
      </c>
      <c r="J473" s="72" t="s">
        <v>150</v>
      </c>
      <c r="K473" s="92"/>
      <c r="L473" s="92"/>
      <c r="M473" s="92"/>
      <c r="N473" s="92"/>
      <c r="O473" s="92"/>
      <c r="P473" s="92"/>
      <c r="Q473" s="92"/>
      <c r="R473" s="92"/>
    </row>
    <row r="474" spans="1:18" ht="152.25" customHeight="1" x14ac:dyDescent="0.25">
      <c r="A474" s="57">
        <v>273</v>
      </c>
      <c r="B474" s="57" t="s">
        <v>146</v>
      </c>
      <c r="C474" s="109" t="s">
        <v>832</v>
      </c>
      <c r="D474" s="57" t="s">
        <v>833</v>
      </c>
      <c r="E474" s="51"/>
      <c r="F474" s="51"/>
      <c r="G474" s="51"/>
      <c r="H474" s="71">
        <v>44762</v>
      </c>
      <c r="I474" s="71">
        <v>46587</v>
      </c>
      <c r="J474" s="72" t="s">
        <v>150</v>
      </c>
      <c r="K474" s="92"/>
      <c r="L474" s="92"/>
      <c r="M474" s="92"/>
      <c r="N474" s="92"/>
      <c r="O474" s="92"/>
      <c r="P474" s="92"/>
      <c r="Q474" s="92"/>
      <c r="R474" s="92"/>
    </row>
    <row r="475" spans="1:18" ht="152.25" customHeight="1" x14ac:dyDescent="0.25">
      <c r="A475" s="57">
        <v>274</v>
      </c>
      <c r="B475" s="57" t="s">
        <v>146</v>
      </c>
      <c r="C475" s="109" t="s">
        <v>847</v>
      </c>
      <c r="D475" s="57" t="s">
        <v>835</v>
      </c>
      <c r="E475" s="51"/>
      <c r="F475" s="51"/>
      <c r="G475" s="51"/>
      <c r="H475" s="71">
        <v>44783</v>
      </c>
      <c r="I475" s="71">
        <v>46608</v>
      </c>
      <c r="J475" s="72" t="s">
        <v>150</v>
      </c>
      <c r="K475" s="92"/>
      <c r="L475" s="92"/>
      <c r="M475" s="92"/>
      <c r="N475" s="92"/>
      <c r="O475" s="92"/>
      <c r="P475" s="92"/>
      <c r="Q475" s="92"/>
      <c r="R475" s="92"/>
    </row>
    <row r="476" spans="1:18" ht="152.25" hidden="1" customHeight="1" x14ac:dyDescent="0.25">
      <c r="A476" s="53"/>
      <c r="B476" s="53" t="s">
        <v>146</v>
      </c>
      <c r="C476" s="111" t="s">
        <v>834</v>
      </c>
      <c r="D476" s="53" t="s">
        <v>835</v>
      </c>
      <c r="E476" s="51"/>
      <c r="F476" s="51"/>
      <c r="G476" s="51"/>
      <c r="H476" s="68">
        <v>44770</v>
      </c>
      <c r="I476" s="68">
        <v>46595</v>
      </c>
      <c r="J476" s="69" t="s">
        <v>32</v>
      </c>
      <c r="K476" s="92"/>
      <c r="L476" s="92"/>
      <c r="M476" s="92"/>
      <c r="N476" s="92"/>
      <c r="O476" s="92"/>
      <c r="P476" s="92"/>
      <c r="Q476" s="92"/>
      <c r="R476" s="92"/>
    </row>
    <row r="477" spans="1:18" s="131" customFormat="1" ht="152.25" customHeight="1" x14ac:dyDescent="0.25">
      <c r="A477" s="76">
        <v>275</v>
      </c>
      <c r="B477" s="57" t="s">
        <v>146</v>
      </c>
      <c r="C477" s="109" t="s">
        <v>836</v>
      </c>
      <c r="D477" s="57" t="s">
        <v>356</v>
      </c>
      <c r="E477" s="51"/>
      <c r="F477" s="51"/>
      <c r="G477" s="51"/>
      <c r="H477" s="71">
        <v>44713</v>
      </c>
      <c r="I477" s="71">
        <v>46538</v>
      </c>
      <c r="J477" s="72" t="s">
        <v>150</v>
      </c>
      <c r="K477" s="130"/>
      <c r="L477" s="130"/>
      <c r="M477" s="130"/>
      <c r="N477" s="130"/>
      <c r="O477" s="130"/>
      <c r="P477" s="130"/>
      <c r="Q477" s="130"/>
      <c r="R477" s="130"/>
    </row>
    <row r="478" spans="1:18" ht="152.25" customHeight="1" x14ac:dyDescent="0.25">
      <c r="A478" s="57">
        <v>276</v>
      </c>
      <c r="B478" s="57" t="s">
        <v>146</v>
      </c>
      <c r="C478" s="109" t="s">
        <v>1053</v>
      </c>
      <c r="D478" s="57" t="s">
        <v>356</v>
      </c>
      <c r="E478" s="51"/>
      <c r="F478" s="51"/>
      <c r="G478" s="51"/>
      <c r="H478" s="71">
        <v>45323</v>
      </c>
      <c r="I478" s="71">
        <v>47149</v>
      </c>
      <c r="J478" s="72" t="s">
        <v>150</v>
      </c>
      <c r="K478" s="92"/>
      <c r="L478" s="92"/>
      <c r="M478" s="92"/>
      <c r="N478" s="92"/>
      <c r="O478" s="92"/>
      <c r="P478" s="92"/>
      <c r="Q478" s="92"/>
      <c r="R478" s="92"/>
    </row>
    <row r="479" spans="1:18" ht="152.25" hidden="1" customHeight="1" x14ac:dyDescent="0.25">
      <c r="A479" s="53"/>
      <c r="B479" s="53" t="s">
        <v>146</v>
      </c>
      <c r="C479" s="111" t="s">
        <v>837</v>
      </c>
      <c r="D479" s="53" t="s">
        <v>838</v>
      </c>
      <c r="E479" s="55"/>
      <c r="F479" s="55"/>
      <c r="G479" s="55"/>
      <c r="H479" s="68">
        <v>44562</v>
      </c>
      <c r="I479" s="68">
        <v>44926</v>
      </c>
      <c r="J479" s="69" t="s">
        <v>32</v>
      </c>
      <c r="K479" s="92"/>
      <c r="L479" s="92"/>
      <c r="M479" s="92"/>
      <c r="N479" s="92"/>
      <c r="O479" s="92"/>
      <c r="P479" s="92"/>
      <c r="Q479" s="92"/>
      <c r="R479" s="92"/>
    </row>
    <row r="480" spans="1:18" ht="152.25" customHeight="1" x14ac:dyDescent="0.25">
      <c r="A480" s="57">
        <v>277</v>
      </c>
      <c r="B480" s="57" t="s">
        <v>146</v>
      </c>
      <c r="C480" s="109" t="s">
        <v>839</v>
      </c>
      <c r="D480" s="57" t="s">
        <v>840</v>
      </c>
      <c r="E480" s="51"/>
      <c r="F480" s="51"/>
      <c r="G480" s="51"/>
      <c r="H480" s="71">
        <v>43678</v>
      </c>
      <c r="I480" s="71">
        <v>45504</v>
      </c>
      <c r="J480" s="72" t="s">
        <v>150</v>
      </c>
      <c r="K480" s="92"/>
      <c r="L480" s="92"/>
      <c r="M480" s="92"/>
      <c r="N480" s="92"/>
      <c r="O480" s="92"/>
      <c r="P480" s="92"/>
      <c r="Q480" s="92"/>
      <c r="R480" s="92"/>
    </row>
    <row r="481" spans="1:18" ht="152.25" customHeight="1" x14ac:dyDescent="0.25">
      <c r="A481" s="57">
        <v>278</v>
      </c>
      <c r="B481" s="57" t="s">
        <v>146</v>
      </c>
      <c r="C481" s="109" t="s">
        <v>1106</v>
      </c>
      <c r="D481" s="57" t="s">
        <v>1105</v>
      </c>
      <c r="E481" s="51"/>
      <c r="F481" s="51"/>
      <c r="G481" s="51"/>
      <c r="H481" s="71">
        <v>45566</v>
      </c>
      <c r="I481" s="71">
        <v>47391</v>
      </c>
      <c r="J481" s="72" t="s">
        <v>150</v>
      </c>
      <c r="K481" s="92"/>
      <c r="L481" s="92"/>
      <c r="M481" s="92"/>
      <c r="N481" s="92"/>
      <c r="O481" s="92"/>
      <c r="P481" s="92"/>
      <c r="Q481" s="92"/>
      <c r="R481" s="92"/>
    </row>
    <row r="482" spans="1:18" ht="152.25" customHeight="1" x14ac:dyDescent="0.25">
      <c r="A482" s="57">
        <v>279</v>
      </c>
      <c r="B482" s="57" t="s">
        <v>146</v>
      </c>
      <c r="C482" s="109" t="s">
        <v>1064</v>
      </c>
      <c r="D482" s="57" t="s">
        <v>1063</v>
      </c>
      <c r="E482" s="51"/>
      <c r="F482" s="51"/>
      <c r="G482" s="51"/>
      <c r="H482" s="71">
        <v>45323</v>
      </c>
      <c r="I482" s="71">
        <v>47149</v>
      </c>
      <c r="J482" s="72" t="s">
        <v>150</v>
      </c>
      <c r="K482" s="92"/>
      <c r="L482" s="92"/>
      <c r="M482" s="92"/>
      <c r="N482" s="92"/>
      <c r="O482" s="92"/>
      <c r="P482" s="92"/>
      <c r="Q482" s="92"/>
      <c r="R482" s="92"/>
    </row>
    <row r="483" spans="1:18" ht="152.25" customHeight="1" x14ac:dyDescent="0.25">
      <c r="A483" s="57">
        <v>280</v>
      </c>
      <c r="B483" s="57" t="s">
        <v>146</v>
      </c>
      <c r="C483" s="109" t="s">
        <v>841</v>
      </c>
      <c r="D483" s="57" t="s">
        <v>970</v>
      </c>
      <c r="E483" s="51"/>
      <c r="F483" s="51"/>
      <c r="G483" s="51"/>
      <c r="H483" s="82">
        <v>44762</v>
      </c>
      <c r="I483" s="71">
        <v>45827</v>
      </c>
      <c r="J483" s="72" t="s">
        <v>150</v>
      </c>
      <c r="K483" s="92"/>
      <c r="L483" s="92"/>
      <c r="M483" s="92"/>
      <c r="N483" s="92"/>
      <c r="O483" s="92"/>
      <c r="P483" s="92"/>
      <c r="Q483" s="92"/>
      <c r="R483" s="92"/>
    </row>
    <row r="484" spans="1:18" ht="152.25" customHeight="1" x14ac:dyDescent="0.25">
      <c r="A484" s="57">
        <v>281</v>
      </c>
      <c r="B484" s="57" t="s">
        <v>146</v>
      </c>
      <c r="C484" s="109" t="s">
        <v>842</v>
      </c>
      <c r="D484" s="76" t="s">
        <v>195</v>
      </c>
      <c r="E484" s="51"/>
      <c r="F484" s="51"/>
      <c r="G484" s="51"/>
      <c r="H484" s="71">
        <v>44562</v>
      </c>
      <c r="I484" s="71" t="s">
        <v>934</v>
      </c>
      <c r="J484" s="72" t="s">
        <v>150</v>
      </c>
      <c r="K484" s="92"/>
      <c r="L484" s="92"/>
      <c r="M484" s="92"/>
      <c r="N484" s="92"/>
      <c r="O484" s="92"/>
      <c r="P484" s="92"/>
      <c r="Q484" s="92"/>
      <c r="R484" s="92"/>
    </row>
    <row r="485" spans="1:18" ht="144.75" customHeight="1" x14ac:dyDescent="0.25">
      <c r="A485" s="57">
        <v>282</v>
      </c>
      <c r="B485" s="57" t="s">
        <v>146</v>
      </c>
      <c r="C485" s="109" t="s">
        <v>1078</v>
      </c>
      <c r="D485" s="57" t="s">
        <v>968</v>
      </c>
      <c r="E485" s="51"/>
      <c r="F485" s="51"/>
      <c r="G485" s="51"/>
      <c r="H485" s="71">
        <v>45413</v>
      </c>
      <c r="I485" s="71">
        <v>47238</v>
      </c>
      <c r="J485" s="72" t="s">
        <v>150</v>
      </c>
      <c r="K485" s="92"/>
      <c r="L485" s="92"/>
      <c r="M485" s="92"/>
      <c r="N485" s="92"/>
      <c r="O485" s="92"/>
      <c r="P485" s="92"/>
      <c r="Q485" s="92"/>
      <c r="R485" s="92"/>
    </row>
    <row r="486" spans="1:18" ht="117" hidden="1" customHeight="1" x14ac:dyDescent="0.25">
      <c r="A486" s="53"/>
      <c r="B486" s="53" t="s">
        <v>146</v>
      </c>
      <c r="C486" s="111" t="s">
        <v>803</v>
      </c>
      <c r="D486" s="53" t="s">
        <v>968</v>
      </c>
      <c r="E486" s="51"/>
      <c r="F486" s="51"/>
      <c r="G486" s="51"/>
      <c r="H486" s="68">
        <v>44682</v>
      </c>
      <c r="I486" s="68">
        <v>46507</v>
      </c>
      <c r="J486" s="69" t="s">
        <v>1022</v>
      </c>
      <c r="K486" s="92"/>
      <c r="L486" s="92"/>
      <c r="M486" s="92"/>
      <c r="N486" s="92"/>
      <c r="O486" s="92"/>
      <c r="P486" s="92"/>
      <c r="Q486" s="92"/>
      <c r="R486" s="92"/>
    </row>
    <row r="487" spans="1:18" ht="117" hidden="1" customHeight="1" x14ac:dyDescent="0.25">
      <c r="A487" s="53"/>
      <c r="B487" s="53" t="s">
        <v>146</v>
      </c>
      <c r="C487" s="111" t="s">
        <v>845</v>
      </c>
      <c r="D487" s="53" t="s">
        <v>846</v>
      </c>
      <c r="E487" s="51"/>
      <c r="F487" s="51"/>
      <c r="G487" s="51"/>
      <c r="H487" s="68">
        <v>44784</v>
      </c>
      <c r="I487" s="68">
        <v>46609</v>
      </c>
      <c r="J487" s="69" t="s">
        <v>32</v>
      </c>
      <c r="K487" s="92"/>
      <c r="L487" s="92"/>
      <c r="M487" s="92"/>
      <c r="N487" s="92"/>
      <c r="O487" s="92"/>
      <c r="P487" s="92"/>
      <c r="Q487" s="92"/>
      <c r="R487" s="92"/>
    </row>
    <row r="488" spans="1:18" ht="117" customHeight="1" x14ac:dyDescent="0.25">
      <c r="A488" s="57">
        <v>283</v>
      </c>
      <c r="B488" s="57" t="s">
        <v>146</v>
      </c>
      <c r="C488" s="109" t="s">
        <v>851</v>
      </c>
      <c r="D488" s="57" t="s">
        <v>852</v>
      </c>
      <c r="E488" s="210"/>
      <c r="F488" s="206"/>
      <c r="G488" s="205"/>
      <c r="H488" s="71">
        <v>44791</v>
      </c>
      <c r="I488" s="71">
        <v>46616</v>
      </c>
      <c r="J488" s="72" t="s">
        <v>150</v>
      </c>
      <c r="K488" s="92"/>
      <c r="L488" s="92"/>
      <c r="M488" s="92"/>
      <c r="N488" s="92"/>
      <c r="O488" s="92"/>
      <c r="P488" s="92"/>
      <c r="Q488" s="92"/>
      <c r="R488" s="92"/>
    </row>
    <row r="489" spans="1:18" ht="117" customHeight="1" x14ac:dyDescent="0.25">
      <c r="A489" s="57">
        <v>284</v>
      </c>
      <c r="B489" s="57" t="s">
        <v>853</v>
      </c>
      <c r="C489" s="109" t="s">
        <v>854</v>
      </c>
      <c r="D489" s="57" t="s">
        <v>855</v>
      </c>
      <c r="E489" s="210"/>
      <c r="F489" s="206"/>
      <c r="G489" s="205"/>
      <c r="H489" s="71">
        <v>44799</v>
      </c>
      <c r="I489" s="71">
        <v>46625</v>
      </c>
      <c r="J489" s="72" t="s">
        <v>150</v>
      </c>
      <c r="K489" s="92"/>
      <c r="L489" s="92"/>
      <c r="M489" s="92"/>
      <c r="N489" s="92"/>
      <c r="O489" s="92"/>
      <c r="P489" s="92"/>
      <c r="Q489" s="92"/>
      <c r="R489" s="92"/>
    </row>
    <row r="490" spans="1:18" ht="117" customHeight="1" x14ac:dyDescent="0.25">
      <c r="A490" s="57">
        <v>285</v>
      </c>
      <c r="B490" s="57" t="s">
        <v>856</v>
      </c>
      <c r="C490" s="109" t="s">
        <v>858</v>
      </c>
      <c r="D490" s="57" t="s">
        <v>857</v>
      </c>
      <c r="E490" s="210"/>
      <c r="F490" s="206"/>
      <c r="G490" s="205"/>
      <c r="H490" s="71">
        <v>44813</v>
      </c>
      <c r="I490" s="71">
        <v>46638</v>
      </c>
      <c r="J490" s="72" t="s">
        <v>859</v>
      </c>
      <c r="K490" s="92"/>
      <c r="L490" s="92"/>
      <c r="M490" s="92"/>
      <c r="N490" s="92"/>
      <c r="O490" s="92"/>
      <c r="P490" s="92"/>
      <c r="Q490" s="92"/>
      <c r="R490" s="92"/>
    </row>
    <row r="491" spans="1:18" ht="231.75" customHeight="1" x14ac:dyDescent="0.25">
      <c r="A491" s="57">
        <v>286</v>
      </c>
      <c r="B491" s="57" t="s">
        <v>146</v>
      </c>
      <c r="C491" s="135" t="s">
        <v>869</v>
      </c>
      <c r="D491" s="57" t="s">
        <v>860</v>
      </c>
      <c r="E491" s="210"/>
      <c r="F491" s="206"/>
      <c r="G491" s="205"/>
      <c r="H491" s="71">
        <v>44519</v>
      </c>
      <c r="I491" s="71">
        <v>46344</v>
      </c>
      <c r="J491" s="72" t="s">
        <v>150</v>
      </c>
      <c r="K491" s="92"/>
      <c r="L491" s="92"/>
      <c r="M491" s="92"/>
      <c r="N491" s="92"/>
      <c r="O491" s="92"/>
      <c r="P491" s="92"/>
      <c r="Q491" s="92"/>
      <c r="R491" s="92"/>
    </row>
    <row r="492" spans="1:18" ht="117" customHeight="1" x14ac:dyDescent="0.25">
      <c r="A492" s="57">
        <v>287</v>
      </c>
      <c r="B492" s="57" t="s">
        <v>146</v>
      </c>
      <c r="C492" s="109" t="s">
        <v>861</v>
      </c>
      <c r="D492" s="57" t="s">
        <v>862</v>
      </c>
      <c r="E492" s="210"/>
      <c r="F492" s="206"/>
      <c r="G492" s="205"/>
      <c r="H492" s="71">
        <v>44805</v>
      </c>
      <c r="I492" s="71">
        <v>46630</v>
      </c>
      <c r="J492" s="72" t="s">
        <v>150</v>
      </c>
      <c r="K492" s="92"/>
      <c r="L492" s="92"/>
      <c r="M492" s="92"/>
      <c r="N492" s="92"/>
      <c r="O492" s="92"/>
      <c r="P492" s="92"/>
      <c r="Q492" s="92"/>
      <c r="R492" s="92"/>
    </row>
    <row r="493" spans="1:18" ht="97.5" customHeight="1" x14ac:dyDescent="0.25">
      <c r="A493" s="57">
        <v>288</v>
      </c>
      <c r="B493" s="57" t="s">
        <v>146</v>
      </c>
      <c r="C493" s="109" t="s">
        <v>863</v>
      </c>
      <c r="D493" s="57" t="s">
        <v>864</v>
      </c>
      <c r="E493" s="210"/>
      <c r="F493" s="206"/>
      <c r="G493" s="205"/>
      <c r="H493" s="71">
        <v>44811</v>
      </c>
      <c r="I493" s="71">
        <v>46636</v>
      </c>
      <c r="J493" s="72" t="s">
        <v>150</v>
      </c>
      <c r="K493" s="92"/>
      <c r="L493" s="92"/>
      <c r="M493" s="92"/>
      <c r="N493" s="92"/>
      <c r="O493" s="92"/>
      <c r="P493" s="92"/>
      <c r="Q493" s="92"/>
      <c r="R493" s="92"/>
    </row>
    <row r="494" spans="1:18" ht="138.75" hidden="1" customHeight="1" x14ac:dyDescent="0.25">
      <c r="A494" s="53"/>
      <c r="B494" s="53" t="s">
        <v>146</v>
      </c>
      <c r="C494" s="111" t="s">
        <v>867</v>
      </c>
      <c r="D494" s="53" t="s">
        <v>866</v>
      </c>
      <c r="E494" s="210"/>
      <c r="F494" s="206"/>
      <c r="G494" s="205"/>
      <c r="H494" s="68">
        <v>44791</v>
      </c>
      <c r="I494" s="68">
        <v>46616</v>
      </c>
      <c r="J494" s="69" t="s">
        <v>1022</v>
      </c>
      <c r="K494" s="92"/>
      <c r="L494" s="92"/>
      <c r="M494" s="92"/>
      <c r="N494" s="92"/>
      <c r="O494" s="92"/>
      <c r="P494" s="92"/>
      <c r="Q494" s="92"/>
      <c r="R494" s="92"/>
    </row>
    <row r="495" spans="1:18" ht="138.75" hidden="1" customHeight="1" x14ac:dyDescent="0.25">
      <c r="A495" s="53"/>
      <c r="B495" s="53" t="s">
        <v>146</v>
      </c>
      <c r="C495" s="111" t="s">
        <v>870</v>
      </c>
      <c r="D495" s="53" t="s">
        <v>871</v>
      </c>
      <c r="E495" s="214"/>
      <c r="F495" s="215"/>
      <c r="G495" s="216"/>
      <c r="H495" s="68">
        <v>44574</v>
      </c>
      <c r="I495" s="68">
        <v>46399</v>
      </c>
      <c r="J495" s="69" t="s">
        <v>32</v>
      </c>
      <c r="K495" s="92"/>
      <c r="L495" s="92"/>
      <c r="M495" s="92"/>
      <c r="N495" s="92"/>
      <c r="O495" s="92"/>
      <c r="P495" s="92"/>
      <c r="Q495" s="92"/>
      <c r="R495" s="92"/>
    </row>
    <row r="496" spans="1:18" ht="138.75" hidden="1" customHeight="1" x14ac:dyDescent="0.25">
      <c r="A496" s="53"/>
      <c r="B496" s="53" t="s">
        <v>146</v>
      </c>
      <c r="C496" s="111" t="s">
        <v>874</v>
      </c>
      <c r="D496" s="53" t="s">
        <v>875</v>
      </c>
      <c r="E496" s="210"/>
      <c r="F496" s="206"/>
      <c r="G496" s="205"/>
      <c r="H496" s="68">
        <v>44841</v>
      </c>
      <c r="I496" s="68">
        <v>46666</v>
      </c>
      <c r="J496" s="69" t="s">
        <v>32</v>
      </c>
      <c r="K496" s="92"/>
      <c r="L496" s="92"/>
      <c r="M496" s="92"/>
      <c r="N496" s="92"/>
      <c r="O496" s="92"/>
      <c r="P496" s="92"/>
      <c r="Q496" s="92"/>
      <c r="R496" s="92"/>
    </row>
    <row r="497" spans="1:18" ht="138.75" customHeight="1" x14ac:dyDescent="0.25">
      <c r="A497" s="57">
        <v>289</v>
      </c>
      <c r="B497" s="57" t="s">
        <v>146</v>
      </c>
      <c r="C497" s="109" t="s">
        <v>938</v>
      </c>
      <c r="D497" s="57" t="s">
        <v>403</v>
      </c>
      <c r="E497" s="210"/>
      <c r="F497" s="206"/>
      <c r="G497" s="205"/>
      <c r="H497" s="71">
        <v>44841</v>
      </c>
      <c r="I497" s="71">
        <v>46666</v>
      </c>
      <c r="J497" s="72" t="s">
        <v>150</v>
      </c>
      <c r="K497" s="92"/>
      <c r="L497" s="92"/>
      <c r="M497" s="92"/>
      <c r="N497" s="92"/>
      <c r="O497" s="92"/>
      <c r="P497" s="92"/>
      <c r="Q497" s="92"/>
      <c r="R497" s="92"/>
    </row>
    <row r="498" spans="1:18" ht="156.75" customHeight="1" x14ac:dyDescent="0.25">
      <c r="A498" s="57">
        <v>290</v>
      </c>
      <c r="B498" s="57" t="s">
        <v>146</v>
      </c>
      <c r="C498" s="109" t="s">
        <v>876</v>
      </c>
      <c r="D498" s="57" t="s">
        <v>1110</v>
      </c>
      <c r="E498" s="210"/>
      <c r="F498" s="206"/>
      <c r="G498" s="205"/>
      <c r="H498" s="71">
        <v>44837</v>
      </c>
      <c r="I498" s="71">
        <v>46662</v>
      </c>
      <c r="J498" s="72" t="s">
        <v>150</v>
      </c>
      <c r="K498" s="92"/>
      <c r="L498" s="92"/>
      <c r="M498" s="92"/>
      <c r="N498" s="92"/>
      <c r="O498" s="92"/>
      <c r="P498" s="92"/>
      <c r="Q498" s="92"/>
      <c r="R498" s="92"/>
    </row>
    <row r="499" spans="1:18" ht="99.75" hidden="1" customHeight="1" x14ac:dyDescent="0.25">
      <c r="A499" s="57"/>
      <c r="B499" s="57" t="s">
        <v>146</v>
      </c>
      <c r="C499" s="246" t="s">
        <v>878</v>
      </c>
      <c r="D499" s="245" t="s">
        <v>879</v>
      </c>
      <c r="E499" s="210"/>
      <c r="F499" s="206"/>
      <c r="G499" s="205"/>
      <c r="H499" s="251">
        <v>44791</v>
      </c>
      <c r="I499" s="251">
        <v>46616</v>
      </c>
      <c r="J499" s="249" t="s">
        <v>1099</v>
      </c>
      <c r="K499" s="92"/>
      <c r="L499" s="92"/>
      <c r="M499" s="92"/>
      <c r="N499" s="92"/>
      <c r="O499" s="92"/>
      <c r="P499" s="92"/>
      <c r="Q499" s="92"/>
      <c r="R499" s="92"/>
    </row>
    <row r="500" spans="1:18" ht="93.75" customHeight="1" x14ac:dyDescent="0.25">
      <c r="A500" s="57">
        <v>291</v>
      </c>
      <c r="B500" s="57" t="s">
        <v>146</v>
      </c>
      <c r="C500" s="109" t="s">
        <v>877</v>
      </c>
      <c r="D500" s="57" t="s">
        <v>220</v>
      </c>
      <c r="E500" s="210"/>
      <c r="F500" s="206"/>
      <c r="G500" s="205"/>
      <c r="H500" s="71">
        <v>44827</v>
      </c>
      <c r="I500" s="71">
        <v>46652</v>
      </c>
      <c r="J500" s="72" t="s">
        <v>150</v>
      </c>
      <c r="K500" s="92"/>
      <c r="L500" s="92"/>
      <c r="M500" s="92"/>
      <c r="N500" s="92"/>
      <c r="O500" s="92"/>
      <c r="P500" s="92"/>
      <c r="Q500" s="92"/>
      <c r="R500" s="92"/>
    </row>
    <row r="501" spans="1:18" ht="126" customHeight="1" x14ac:dyDescent="0.25">
      <c r="A501" s="57">
        <v>292</v>
      </c>
      <c r="B501" s="57" t="s">
        <v>146</v>
      </c>
      <c r="C501" s="109" t="s">
        <v>880</v>
      </c>
      <c r="D501" s="57" t="s">
        <v>881</v>
      </c>
      <c r="E501" s="210"/>
      <c r="F501" s="206"/>
      <c r="G501" s="205"/>
      <c r="H501" s="71">
        <v>44847</v>
      </c>
      <c r="I501" s="71">
        <v>46672</v>
      </c>
      <c r="J501" s="72" t="s">
        <v>150</v>
      </c>
      <c r="K501" s="92"/>
      <c r="L501" s="92"/>
      <c r="M501" s="92"/>
      <c r="N501" s="92"/>
      <c r="O501" s="92"/>
      <c r="P501" s="92"/>
      <c r="Q501" s="92"/>
      <c r="R501" s="92"/>
    </row>
    <row r="502" spans="1:18" ht="173.25" customHeight="1" x14ac:dyDescent="0.25">
      <c r="A502" s="57">
        <v>293</v>
      </c>
      <c r="B502" s="57" t="s">
        <v>146</v>
      </c>
      <c r="C502" s="109" t="s">
        <v>873</v>
      </c>
      <c r="D502" s="57" t="s">
        <v>872</v>
      </c>
      <c r="E502" s="210"/>
      <c r="F502" s="206"/>
      <c r="G502" s="205"/>
      <c r="H502" s="71">
        <v>44841</v>
      </c>
      <c r="I502" s="71">
        <v>46666</v>
      </c>
      <c r="J502" s="72" t="s">
        <v>150</v>
      </c>
      <c r="K502" s="92"/>
      <c r="L502" s="92"/>
      <c r="M502" s="92"/>
      <c r="N502" s="92"/>
      <c r="O502" s="92"/>
      <c r="P502" s="92"/>
      <c r="Q502" s="92"/>
      <c r="R502" s="92"/>
    </row>
    <row r="503" spans="1:18" ht="88.5" customHeight="1" x14ac:dyDescent="0.25">
      <c r="A503" s="57">
        <v>294</v>
      </c>
      <c r="B503" s="57" t="s">
        <v>146</v>
      </c>
      <c r="C503" s="109" t="s">
        <v>882</v>
      </c>
      <c r="D503" s="57" t="s">
        <v>1009</v>
      </c>
      <c r="E503" s="210"/>
      <c r="F503" s="206"/>
      <c r="G503" s="205"/>
      <c r="H503" s="71">
        <v>44791</v>
      </c>
      <c r="I503" s="71">
        <v>46616</v>
      </c>
      <c r="J503" s="72" t="s">
        <v>150</v>
      </c>
      <c r="K503" s="92"/>
      <c r="L503" s="92"/>
      <c r="M503" s="92"/>
      <c r="N503" s="92"/>
      <c r="O503" s="92"/>
      <c r="P503" s="92"/>
      <c r="Q503" s="92"/>
      <c r="R503" s="92"/>
    </row>
    <row r="504" spans="1:18" ht="142.5" customHeight="1" x14ac:dyDescent="0.25">
      <c r="A504" s="57">
        <v>295</v>
      </c>
      <c r="B504" s="57" t="s">
        <v>146</v>
      </c>
      <c r="C504" s="109" t="s">
        <v>883</v>
      </c>
      <c r="D504" s="57" t="s">
        <v>884</v>
      </c>
      <c r="E504" s="210"/>
      <c r="F504" s="206"/>
      <c r="G504" s="205"/>
      <c r="H504" s="71">
        <v>44767</v>
      </c>
      <c r="I504" s="71" t="s">
        <v>885</v>
      </c>
      <c r="J504" s="72" t="s">
        <v>150</v>
      </c>
      <c r="K504" s="92"/>
      <c r="L504" s="92"/>
      <c r="M504" s="92"/>
      <c r="N504" s="92"/>
      <c r="O504" s="92"/>
      <c r="P504" s="92"/>
      <c r="Q504" s="92"/>
      <c r="R504" s="92"/>
    </row>
    <row r="505" spans="1:18" ht="287.25" customHeight="1" x14ac:dyDescent="0.25">
      <c r="A505" s="57">
        <v>296</v>
      </c>
      <c r="B505" s="57" t="s">
        <v>146</v>
      </c>
      <c r="C505" s="109" t="s">
        <v>886</v>
      </c>
      <c r="D505" s="76" t="s">
        <v>355</v>
      </c>
      <c r="E505" s="210"/>
      <c r="F505" s="206"/>
      <c r="G505" s="205"/>
      <c r="H505" s="71">
        <v>43610</v>
      </c>
      <c r="I505" s="71">
        <v>44675</v>
      </c>
      <c r="J505" s="72" t="s">
        <v>150</v>
      </c>
      <c r="K505" s="92"/>
      <c r="L505" s="92"/>
      <c r="M505" s="92"/>
      <c r="N505" s="92"/>
      <c r="O505" s="92"/>
      <c r="P505" s="92"/>
      <c r="Q505" s="92"/>
      <c r="R505" s="92"/>
    </row>
    <row r="506" spans="1:18" ht="287.25" customHeight="1" x14ac:dyDescent="0.25">
      <c r="A506" s="57">
        <v>297</v>
      </c>
      <c r="B506" s="57" t="s">
        <v>146</v>
      </c>
      <c r="C506" s="109" t="s">
        <v>887</v>
      </c>
      <c r="D506" s="57" t="s">
        <v>888</v>
      </c>
      <c r="E506" s="210"/>
      <c r="F506" s="206"/>
      <c r="G506" s="205"/>
      <c r="H506" s="71">
        <v>44846</v>
      </c>
      <c r="I506" s="71">
        <v>45576</v>
      </c>
      <c r="J506" s="72" t="s">
        <v>150</v>
      </c>
      <c r="K506" s="92"/>
      <c r="L506" s="92"/>
      <c r="M506" s="92"/>
      <c r="N506" s="92"/>
      <c r="O506" s="92"/>
      <c r="P506" s="92"/>
      <c r="Q506" s="92"/>
      <c r="R506" s="92"/>
    </row>
    <row r="507" spans="1:18" ht="126" customHeight="1" x14ac:dyDescent="0.25">
      <c r="A507" s="57">
        <v>298</v>
      </c>
      <c r="B507" s="57" t="s">
        <v>146</v>
      </c>
      <c r="C507" s="109" t="s">
        <v>890</v>
      </c>
      <c r="D507" s="57" t="s">
        <v>206</v>
      </c>
      <c r="E507" s="210"/>
      <c r="F507" s="206"/>
      <c r="G507" s="205"/>
      <c r="H507" s="71">
        <v>44562</v>
      </c>
      <c r="I507" s="71" t="s">
        <v>934</v>
      </c>
      <c r="J507" s="72" t="s">
        <v>150</v>
      </c>
      <c r="K507" s="92"/>
      <c r="L507" s="92"/>
      <c r="M507" s="92"/>
      <c r="N507" s="92"/>
      <c r="O507" s="92"/>
      <c r="P507" s="92"/>
      <c r="Q507" s="92"/>
      <c r="R507" s="92"/>
    </row>
    <row r="508" spans="1:18" ht="161.25" customHeight="1" x14ac:dyDescent="0.25">
      <c r="A508" s="57">
        <v>299</v>
      </c>
      <c r="B508" s="57" t="s">
        <v>146</v>
      </c>
      <c r="C508" s="109" t="s">
        <v>889</v>
      </c>
      <c r="D508" s="57" t="s">
        <v>963</v>
      </c>
      <c r="E508" s="210"/>
      <c r="F508" s="206"/>
      <c r="G508" s="205"/>
      <c r="H508" s="71">
        <v>44866</v>
      </c>
      <c r="I508" s="71">
        <v>46691</v>
      </c>
      <c r="J508" s="72" t="s">
        <v>150</v>
      </c>
      <c r="K508" s="92"/>
      <c r="L508" s="92"/>
      <c r="M508" s="92"/>
      <c r="N508" s="92"/>
      <c r="O508" s="92"/>
      <c r="P508" s="92"/>
      <c r="Q508" s="92"/>
      <c r="R508" s="92"/>
    </row>
    <row r="509" spans="1:18" ht="187.5" customHeight="1" x14ac:dyDescent="0.25">
      <c r="A509" s="57">
        <v>300</v>
      </c>
      <c r="B509" s="57" t="s">
        <v>146</v>
      </c>
      <c r="C509" s="109" t="s">
        <v>892</v>
      </c>
      <c r="D509" s="57" t="s">
        <v>939</v>
      </c>
      <c r="E509" s="210"/>
      <c r="F509" s="206"/>
      <c r="G509" s="205"/>
      <c r="H509" s="71">
        <v>44890</v>
      </c>
      <c r="I509" s="71">
        <v>46715</v>
      </c>
      <c r="J509" s="72" t="s">
        <v>150</v>
      </c>
      <c r="K509" s="92"/>
      <c r="L509" s="92"/>
      <c r="M509" s="92"/>
      <c r="N509" s="92"/>
      <c r="O509" s="92"/>
      <c r="P509" s="92"/>
      <c r="Q509" s="92"/>
      <c r="R509" s="92"/>
    </row>
    <row r="510" spans="1:18" ht="287.25" customHeight="1" x14ac:dyDescent="0.25">
      <c r="A510" s="57">
        <v>301</v>
      </c>
      <c r="B510" s="57" t="s">
        <v>146</v>
      </c>
      <c r="C510" s="109" t="s">
        <v>896</v>
      </c>
      <c r="D510" s="57" t="s">
        <v>170</v>
      </c>
      <c r="E510" s="210"/>
      <c r="F510" s="206"/>
      <c r="G510" s="205"/>
      <c r="H510" s="71">
        <v>44888</v>
      </c>
      <c r="I510" s="71">
        <v>46713</v>
      </c>
      <c r="J510" s="72" t="s">
        <v>150</v>
      </c>
      <c r="K510" s="92"/>
      <c r="L510" s="92"/>
      <c r="M510" s="92"/>
      <c r="N510" s="92"/>
      <c r="O510" s="92"/>
      <c r="P510" s="92"/>
      <c r="Q510" s="92"/>
      <c r="R510" s="92"/>
    </row>
    <row r="511" spans="1:18" ht="159.75" customHeight="1" x14ac:dyDescent="0.25">
      <c r="A511" s="57">
        <v>302</v>
      </c>
      <c r="B511" s="57" t="s">
        <v>146</v>
      </c>
      <c r="C511" s="109" t="s">
        <v>891</v>
      </c>
      <c r="D511" s="57" t="s">
        <v>825</v>
      </c>
      <c r="E511" s="210"/>
      <c r="F511" s="206"/>
      <c r="G511" s="205"/>
      <c r="H511" s="71">
        <v>44877</v>
      </c>
      <c r="I511" s="71">
        <v>46702</v>
      </c>
      <c r="J511" s="72" t="s">
        <v>150</v>
      </c>
      <c r="K511" s="92"/>
      <c r="L511" s="92"/>
      <c r="M511" s="92"/>
      <c r="N511" s="92"/>
      <c r="O511" s="92"/>
      <c r="P511" s="92"/>
      <c r="Q511" s="92"/>
      <c r="R511" s="92"/>
    </row>
    <row r="512" spans="1:18" ht="287.25" hidden="1" customHeight="1" x14ac:dyDescent="0.25">
      <c r="A512" s="53"/>
      <c r="B512" s="53" t="s">
        <v>146</v>
      </c>
      <c r="C512" s="111" t="s">
        <v>893</v>
      </c>
      <c r="D512" s="53" t="s">
        <v>894</v>
      </c>
      <c r="E512" s="214"/>
      <c r="F512" s="215"/>
      <c r="G512" s="216"/>
      <c r="H512" s="68">
        <v>44490</v>
      </c>
      <c r="I512" s="68">
        <v>46315</v>
      </c>
      <c r="J512" s="69" t="s">
        <v>32</v>
      </c>
      <c r="K512" s="92"/>
      <c r="L512" s="92"/>
      <c r="M512" s="92"/>
      <c r="N512" s="92"/>
      <c r="O512" s="92"/>
      <c r="P512" s="92"/>
      <c r="Q512" s="92"/>
      <c r="R512" s="92"/>
    </row>
    <row r="513" spans="1:18" ht="287.25" customHeight="1" x14ac:dyDescent="0.25">
      <c r="A513" s="76">
        <v>303</v>
      </c>
      <c r="B513" s="76" t="s">
        <v>146</v>
      </c>
      <c r="C513" s="125" t="s">
        <v>895</v>
      </c>
      <c r="D513" s="76" t="s">
        <v>170</v>
      </c>
      <c r="E513" s="217"/>
      <c r="F513" s="218"/>
      <c r="G513" s="219"/>
      <c r="H513" s="132">
        <v>44888</v>
      </c>
      <c r="I513" s="132">
        <v>46713</v>
      </c>
      <c r="J513" s="129" t="s">
        <v>150</v>
      </c>
      <c r="K513" s="92"/>
      <c r="L513" s="92"/>
      <c r="M513" s="92"/>
      <c r="N513" s="92"/>
      <c r="O513" s="92"/>
      <c r="P513" s="92"/>
      <c r="Q513" s="92"/>
      <c r="R513" s="92"/>
    </row>
    <row r="514" spans="1:18" ht="287.25" customHeight="1" x14ac:dyDescent="0.25">
      <c r="A514" s="76">
        <v>304</v>
      </c>
      <c r="B514" s="76" t="s">
        <v>146</v>
      </c>
      <c r="C514" s="125" t="s">
        <v>897</v>
      </c>
      <c r="D514" s="76" t="s">
        <v>170</v>
      </c>
      <c r="E514" s="217"/>
      <c r="F514" s="218"/>
      <c r="G514" s="219"/>
      <c r="H514" s="132">
        <v>44888</v>
      </c>
      <c r="I514" s="132">
        <v>46713</v>
      </c>
      <c r="J514" s="129" t="s">
        <v>150</v>
      </c>
      <c r="K514" s="92"/>
      <c r="L514" s="92"/>
      <c r="M514" s="92"/>
      <c r="N514" s="92"/>
      <c r="O514" s="92"/>
      <c r="P514" s="92"/>
      <c r="Q514" s="92"/>
      <c r="R514" s="92"/>
    </row>
    <row r="515" spans="1:18" ht="228.75" customHeight="1" x14ac:dyDescent="0.25">
      <c r="A515" s="76">
        <v>305</v>
      </c>
      <c r="B515" s="76" t="s">
        <v>146</v>
      </c>
      <c r="C515" s="125" t="s">
        <v>898</v>
      </c>
      <c r="D515" s="76" t="s">
        <v>170</v>
      </c>
      <c r="E515" s="217"/>
      <c r="F515" s="218"/>
      <c r="G515" s="219"/>
      <c r="H515" s="132">
        <v>44888</v>
      </c>
      <c r="I515" s="132">
        <v>46713</v>
      </c>
      <c r="J515" s="129" t="s">
        <v>150</v>
      </c>
      <c r="K515" s="92"/>
      <c r="L515" s="92"/>
      <c r="M515" s="92"/>
      <c r="N515" s="92"/>
      <c r="O515" s="92"/>
      <c r="P515" s="92"/>
      <c r="Q515" s="92"/>
      <c r="R515" s="92"/>
    </row>
    <row r="516" spans="1:18" ht="174.75" customHeight="1" x14ac:dyDescent="0.25">
      <c r="A516" s="76">
        <v>306</v>
      </c>
      <c r="B516" s="76" t="s">
        <v>146</v>
      </c>
      <c r="C516" s="125" t="s">
        <v>899</v>
      </c>
      <c r="D516" s="76" t="s">
        <v>900</v>
      </c>
      <c r="E516" s="217"/>
      <c r="F516" s="218"/>
      <c r="G516" s="219"/>
      <c r="H516" s="132">
        <v>44911</v>
      </c>
      <c r="I516" s="132" t="s">
        <v>901</v>
      </c>
      <c r="J516" s="129" t="s">
        <v>150</v>
      </c>
      <c r="K516" s="92"/>
      <c r="L516" s="92"/>
      <c r="M516" s="92"/>
      <c r="N516" s="92"/>
      <c r="O516" s="92"/>
      <c r="P516" s="92"/>
      <c r="Q516" s="92"/>
      <c r="R516" s="92"/>
    </row>
    <row r="517" spans="1:18" ht="287.25" customHeight="1" x14ac:dyDescent="0.25">
      <c r="A517" s="76">
        <v>307</v>
      </c>
      <c r="B517" s="57" t="s">
        <v>146</v>
      </c>
      <c r="C517" s="125" t="s">
        <v>987</v>
      </c>
      <c r="D517" s="57" t="s">
        <v>872</v>
      </c>
      <c r="E517" s="217"/>
      <c r="F517" s="218"/>
      <c r="G517" s="219"/>
      <c r="H517" s="132">
        <v>44288</v>
      </c>
      <c r="I517" s="132">
        <v>46113</v>
      </c>
      <c r="J517" s="129" t="s">
        <v>150</v>
      </c>
      <c r="K517" s="92"/>
      <c r="L517" s="92"/>
      <c r="M517" s="92"/>
      <c r="N517" s="92"/>
      <c r="O517" s="92"/>
      <c r="P517" s="92"/>
      <c r="Q517" s="92"/>
      <c r="R517" s="92"/>
    </row>
    <row r="518" spans="1:18" ht="199.5" customHeight="1" x14ac:dyDescent="0.25">
      <c r="A518" s="76">
        <v>308</v>
      </c>
      <c r="B518" s="76" t="s">
        <v>146</v>
      </c>
      <c r="C518" s="125" t="s">
        <v>902</v>
      </c>
      <c r="D518" s="76" t="s">
        <v>872</v>
      </c>
      <c r="E518" s="217"/>
      <c r="F518" s="218"/>
      <c r="G518" s="219"/>
      <c r="H518" s="132">
        <v>44904</v>
      </c>
      <c r="I518" s="132">
        <v>46729</v>
      </c>
      <c r="J518" s="129" t="s">
        <v>150</v>
      </c>
      <c r="K518" s="92"/>
      <c r="L518" s="92"/>
      <c r="M518" s="92"/>
      <c r="N518" s="92"/>
      <c r="O518" s="92"/>
      <c r="P518" s="92"/>
      <c r="Q518" s="92"/>
      <c r="R518" s="92"/>
    </row>
    <row r="519" spans="1:18" ht="198.75" customHeight="1" x14ac:dyDescent="0.25">
      <c r="A519" s="76">
        <v>309</v>
      </c>
      <c r="B519" s="76" t="s">
        <v>146</v>
      </c>
      <c r="C519" s="125" t="s">
        <v>903</v>
      </c>
      <c r="D519" s="76" t="s">
        <v>904</v>
      </c>
      <c r="E519" s="217"/>
      <c r="F519" s="218"/>
      <c r="G519" s="219"/>
      <c r="H519" s="132">
        <v>44895</v>
      </c>
      <c r="I519" s="132">
        <v>46720</v>
      </c>
      <c r="J519" s="129" t="s">
        <v>150</v>
      </c>
      <c r="K519" s="92"/>
      <c r="L519" s="92"/>
      <c r="M519" s="92"/>
      <c r="N519" s="92"/>
      <c r="O519" s="92"/>
      <c r="P519" s="92"/>
      <c r="Q519" s="92"/>
      <c r="R519" s="92"/>
    </row>
    <row r="520" spans="1:18" ht="287.25" customHeight="1" x14ac:dyDescent="0.25">
      <c r="A520" s="57">
        <v>310</v>
      </c>
      <c r="B520" s="57" t="s">
        <v>146</v>
      </c>
      <c r="C520" s="109" t="s">
        <v>905</v>
      </c>
      <c r="D520" s="57" t="s">
        <v>906</v>
      </c>
      <c r="E520" s="210"/>
      <c r="F520" s="206"/>
      <c r="G520" s="205"/>
      <c r="H520" s="71">
        <v>44916</v>
      </c>
      <c r="I520" s="71">
        <v>46741</v>
      </c>
      <c r="J520" s="72" t="s">
        <v>150</v>
      </c>
      <c r="K520" s="92"/>
      <c r="L520" s="92"/>
      <c r="M520" s="92"/>
      <c r="N520" s="92"/>
      <c r="O520" s="92"/>
      <c r="P520" s="92"/>
      <c r="Q520" s="92"/>
      <c r="R520" s="92"/>
    </row>
    <row r="521" spans="1:18" ht="183.75" customHeight="1" x14ac:dyDescent="0.25">
      <c r="A521" s="57">
        <v>311</v>
      </c>
      <c r="B521" s="57" t="s">
        <v>146</v>
      </c>
      <c r="C521" s="109" t="s">
        <v>912</v>
      </c>
      <c r="D521" s="57" t="s">
        <v>790</v>
      </c>
      <c r="E521" s="210"/>
      <c r="F521" s="206"/>
      <c r="G521" s="205"/>
      <c r="H521" s="71">
        <v>44980</v>
      </c>
      <c r="I521" s="71">
        <v>46805</v>
      </c>
      <c r="J521" s="72" t="s">
        <v>150</v>
      </c>
      <c r="K521" s="92"/>
      <c r="L521" s="92"/>
      <c r="M521" s="92"/>
      <c r="N521" s="92"/>
      <c r="O521" s="92"/>
      <c r="P521" s="92"/>
      <c r="Q521" s="92"/>
      <c r="R521" s="92"/>
    </row>
    <row r="522" spans="1:18" ht="287.25" hidden="1" customHeight="1" x14ac:dyDescent="0.25">
      <c r="A522" s="57"/>
      <c r="B522" s="241" t="s">
        <v>146</v>
      </c>
      <c r="C522" s="242" t="s">
        <v>914</v>
      </c>
      <c r="D522" s="241" t="s">
        <v>850</v>
      </c>
      <c r="E522" s="210"/>
      <c r="F522" s="206"/>
      <c r="G522" s="205"/>
      <c r="H522" s="236">
        <v>44953</v>
      </c>
      <c r="I522" s="236">
        <v>45116</v>
      </c>
      <c r="J522" s="237" t="s">
        <v>32</v>
      </c>
      <c r="K522" s="92"/>
      <c r="L522" s="92"/>
      <c r="M522" s="92"/>
      <c r="N522" s="92"/>
      <c r="O522" s="92"/>
      <c r="P522" s="92"/>
      <c r="Q522" s="92"/>
      <c r="R522" s="92"/>
    </row>
    <row r="523" spans="1:18" ht="287.25" customHeight="1" x14ac:dyDescent="0.25">
      <c r="A523" s="57">
        <v>312</v>
      </c>
      <c r="B523" s="57" t="s">
        <v>146</v>
      </c>
      <c r="C523" s="109" t="s">
        <v>913</v>
      </c>
      <c r="D523" s="57" t="s">
        <v>850</v>
      </c>
      <c r="E523" s="210"/>
      <c r="F523" s="206"/>
      <c r="G523" s="205"/>
      <c r="H523" s="71">
        <v>44951</v>
      </c>
      <c r="I523" s="71">
        <v>46776</v>
      </c>
      <c r="J523" s="72" t="s">
        <v>150</v>
      </c>
      <c r="K523" s="92"/>
      <c r="L523" s="92"/>
      <c r="M523" s="92"/>
      <c r="N523" s="92"/>
      <c r="O523" s="92"/>
      <c r="P523" s="92"/>
      <c r="Q523" s="92"/>
      <c r="R523" s="92"/>
    </row>
    <row r="524" spans="1:18" ht="113.25" customHeight="1" x14ac:dyDescent="0.25">
      <c r="A524" s="57">
        <v>313</v>
      </c>
      <c r="B524" s="57" t="s">
        <v>146</v>
      </c>
      <c r="C524" s="109" t="s">
        <v>907</v>
      </c>
      <c r="D524" s="57" t="s">
        <v>908</v>
      </c>
      <c r="E524" s="210"/>
      <c r="F524" s="206"/>
      <c r="G524" s="205"/>
      <c r="H524" s="71">
        <v>44915</v>
      </c>
      <c r="I524" s="71">
        <v>46740</v>
      </c>
      <c r="J524" s="72" t="s">
        <v>150</v>
      </c>
      <c r="K524" s="92"/>
      <c r="L524" s="92"/>
      <c r="M524" s="92"/>
      <c r="N524" s="92"/>
      <c r="O524" s="92"/>
      <c r="P524" s="92"/>
      <c r="Q524" s="92"/>
      <c r="R524" s="92"/>
    </row>
    <row r="525" spans="1:18" ht="138.75" customHeight="1" x14ac:dyDescent="0.25">
      <c r="A525" s="57">
        <v>314</v>
      </c>
      <c r="B525" s="57" t="s">
        <v>146</v>
      </c>
      <c r="C525" s="109" t="s">
        <v>909</v>
      </c>
      <c r="D525" s="57" t="s">
        <v>823</v>
      </c>
      <c r="E525" s="210"/>
      <c r="F525" s="206"/>
      <c r="G525" s="205"/>
      <c r="H525" s="71">
        <v>44910</v>
      </c>
      <c r="I525" s="71" t="s">
        <v>955</v>
      </c>
      <c r="J525" s="72" t="s">
        <v>150</v>
      </c>
      <c r="K525" s="92"/>
      <c r="L525" s="92"/>
      <c r="M525" s="92"/>
      <c r="N525" s="92"/>
      <c r="O525" s="92"/>
      <c r="P525" s="92"/>
      <c r="Q525" s="92"/>
      <c r="R525" s="92"/>
    </row>
    <row r="526" spans="1:18" ht="112.5" customHeight="1" x14ac:dyDescent="0.25">
      <c r="A526" s="57">
        <v>315</v>
      </c>
      <c r="B526" s="57" t="s">
        <v>146</v>
      </c>
      <c r="C526" s="109" t="s">
        <v>910</v>
      </c>
      <c r="D526" s="57" t="s">
        <v>911</v>
      </c>
      <c r="E526" s="210"/>
      <c r="F526" s="206"/>
      <c r="G526" s="205"/>
      <c r="H526" s="71">
        <v>44949</v>
      </c>
      <c r="I526" s="71">
        <v>46774</v>
      </c>
      <c r="J526" s="72" t="s">
        <v>150</v>
      </c>
      <c r="K526" s="92"/>
      <c r="L526" s="92"/>
      <c r="M526" s="92"/>
      <c r="N526" s="92"/>
      <c r="O526" s="92"/>
      <c r="P526" s="92"/>
      <c r="Q526" s="92"/>
      <c r="R526" s="92"/>
    </row>
    <row r="527" spans="1:18" ht="151.5" customHeight="1" x14ac:dyDescent="0.25">
      <c r="A527" s="57">
        <v>316</v>
      </c>
      <c r="B527" s="57" t="s">
        <v>146</v>
      </c>
      <c r="C527" s="109" t="s">
        <v>915</v>
      </c>
      <c r="D527" s="57" t="s">
        <v>916</v>
      </c>
      <c r="E527" s="210"/>
      <c r="F527" s="206"/>
      <c r="G527" s="205"/>
      <c r="H527" s="71">
        <v>44974</v>
      </c>
      <c r="I527" s="71">
        <v>46799</v>
      </c>
      <c r="J527" s="72" t="s">
        <v>150</v>
      </c>
      <c r="K527" s="92"/>
      <c r="L527" s="92"/>
      <c r="M527" s="92"/>
      <c r="N527" s="92"/>
      <c r="O527" s="92"/>
      <c r="P527" s="92"/>
      <c r="Q527" s="92"/>
      <c r="R527" s="92"/>
    </row>
    <row r="528" spans="1:18" ht="121.5" customHeight="1" x14ac:dyDescent="0.25">
      <c r="A528" s="57">
        <v>317</v>
      </c>
      <c r="B528" s="57" t="s">
        <v>146</v>
      </c>
      <c r="C528" s="109" t="s">
        <v>919</v>
      </c>
      <c r="D528" s="57" t="s">
        <v>167</v>
      </c>
      <c r="E528" s="210"/>
      <c r="F528" s="206"/>
      <c r="G528" s="205"/>
      <c r="H528" s="71">
        <v>44979</v>
      </c>
      <c r="I528" s="71">
        <v>46804</v>
      </c>
      <c r="J528" s="72" t="s">
        <v>150</v>
      </c>
      <c r="K528" s="92"/>
      <c r="L528" s="92"/>
      <c r="M528" s="92"/>
      <c r="N528" s="92"/>
      <c r="O528" s="92"/>
      <c r="P528" s="92"/>
      <c r="Q528" s="92"/>
      <c r="R528" s="92"/>
    </row>
    <row r="529" spans="1:18" ht="151.5" customHeight="1" x14ac:dyDescent="0.25">
      <c r="A529" s="57">
        <v>318</v>
      </c>
      <c r="B529" s="57" t="s">
        <v>146</v>
      </c>
      <c r="C529" s="109" t="s">
        <v>1114</v>
      </c>
      <c r="D529" s="57" t="s">
        <v>1113</v>
      </c>
      <c r="E529" s="210"/>
      <c r="F529" s="206"/>
      <c r="G529" s="205"/>
      <c r="H529" s="71">
        <v>45583</v>
      </c>
      <c r="I529" s="71">
        <v>47408</v>
      </c>
      <c r="J529" s="72" t="s">
        <v>150</v>
      </c>
      <c r="K529" s="92"/>
      <c r="L529" s="92"/>
      <c r="M529" s="92"/>
      <c r="N529" s="92"/>
      <c r="O529" s="92"/>
      <c r="P529" s="92"/>
      <c r="Q529" s="92"/>
      <c r="R529" s="92"/>
    </row>
    <row r="530" spans="1:18" ht="151.5" customHeight="1" x14ac:dyDescent="0.25">
      <c r="A530" s="57">
        <v>319</v>
      </c>
      <c r="B530" s="57" t="s">
        <v>146</v>
      </c>
      <c r="C530" s="109" t="s">
        <v>921</v>
      </c>
      <c r="D530" s="57" t="s">
        <v>922</v>
      </c>
      <c r="E530" s="210"/>
      <c r="F530" s="206"/>
      <c r="G530" s="205"/>
      <c r="H530" s="71">
        <v>45017</v>
      </c>
      <c r="I530" s="71">
        <v>46843</v>
      </c>
      <c r="J530" s="72" t="s">
        <v>150</v>
      </c>
      <c r="K530" s="92"/>
      <c r="L530" s="92"/>
      <c r="M530" s="92"/>
      <c r="N530" s="92"/>
      <c r="O530" s="92"/>
      <c r="P530" s="92"/>
      <c r="Q530" s="92"/>
      <c r="R530" s="92"/>
    </row>
    <row r="531" spans="1:18" ht="151.5" customHeight="1" x14ac:dyDescent="0.25">
      <c r="A531" s="57">
        <v>320</v>
      </c>
      <c r="B531" s="57" t="s">
        <v>146</v>
      </c>
      <c r="C531" s="109" t="s">
        <v>917</v>
      </c>
      <c r="D531" s="57" t="s">
        <v>918</v>
      </c>
      <c r="E531" s="210"/>
      <c r="F531" s="206"/>
      <c r="G531" s="205"/>
      <c r="H531" s="71">
        <v>44999</v>
      </c>
      <c r="I531" s="71">
        <v>46825</v>
      </c>
      <c r="J531" s="72" t="s">
        <v>150</v>
      </c>
      <c r="K531" s="92"/>
      <c r="L531" s="92"/>
      <c r="M531" s="92"/>
      <c r="N531" s="92"/>
      <c r="O531" s="92"/>
      <c r="P531" s="92"/>
      <c r="Q531" s="92"/>
      <c r="R531" s="92"/>
    </row>
    <row r="532" spans="1:18" ht="151.5" customHeight="1" x14ac:dyDescent="0.25">
      <c r="A532" s="57">
        <v>321</v>
      </c>
      <c r="B532" s="57" t="s">
        <v>146</v>
      </c>
      <c r="C532" s="109" t="s">
        <v>1023</v>
      </c>
      <c r="D532" s="57" t="s">
        <v>850</v>
      </c>
      <c r="E532" s="210"/>
      <c r="F532" s="206"/>
      <c r="G532" s="205"/>
      <c r="H532" s="71">
        <v>44682</v>
      </c>
      <c r="I532" s="71">
        <v>46507</v>
      </c>
      <c r="J532" s="72" t="s">
        <v>150</v>
      </c>
      <c r="K532" s="92"/>
      <c r="L532" s="92"/>
      <c r="M532" s="92"/>
      <c r="N532" s="92"/>
      <c r="O532" s="92"/>
      <c r="P532" s="92"/>
      <c r="Q532" s="92"/>
      <c r="R532" s="92"/>
    </row>
    <row r="533" spans="1:18" ht="129.75" customHeight="1" x14ac:dyDescent="0.25">
      <c r="A533" s="57">
        <v>322</v>
      </c>
      <c r="B533" s="57" t="s">
        <v>146</v>
      </c>
      <c r="C533" s="109" t="s">
        <v>849</v>
      </c>
      <c r="D533" s="57" t="s">
        <v>850</v>
      </c>
      <c r="E533" s="51"/>
      <c r="F533" s="51"/>
      <c r="G533" s="51"/>
      <c r="H533" s="71">
        <v>44791</v>
      </c>
      <c r="I533" s="71">
        <v>46616</v>
      </c>
      <c r="J533" s="72" t="s">
        <v>150</v>
      </c>
      <c r="K533" s="92"/>
      <c r="L533" s="92"/>
      <c r="M533" s="92"/>
      <c r="N533" s="92"/>
      <c r="O533" s="92"/>
      <c r="P533" s="92"/>
      <c r="Q533" s="92"/>
      <c r="R533" s="92"/>
    </row>
    <row r="534" spans="1:18" ht="129.75" customHeight="1" x14ac:dyDescent="0.25">
      <c r="A534" s="57">
        <v>323</v>
      </c>
      <c r="B534" s="221" t="s">
        <v>146</v>
      </c>
      <c r="C534" s="222" t="s">
        <v>985</v>
      </c>
      <c r="D534" s="223" t="s">
        <v>1038</v>
      </c>
      <c r="E534" s="51"/>
      <c r="F534" s="51"/>
      <c r="G534" s="51"/>
      <c r="H534" s="71">
        <v>45029</v>
      </c>
      <c r="I534" s="71">
        <v>46124</v>
      </c>
      <c r="J534" s="72" t="s">
        <v>150</v>
      </c>
      <c r="K534" s="92"/>
      <c r="L534" s="92"/>
      <c r="M534" s="92"/>
      <c r="N534" s="92"/>
      <c r="O534" s="92"/>
      <c r="P534" s="92"/>
      <c r="Q534" s="92"/>
      <c r="R534" s="92"/>
    </row>
    <row r="535" spans="1:18" ht="129.75" customHeight="1" x14ac:dyDescent="0.25">
      <c r="A535" s="57">
        <v>324</v>
      </c>
      <c r="B535" s="221" t="s">
        <v>146</v>
      </c>
      <c r="C535" s="222" t="s">
        <v>1065</v>
      </c>
      <c r="D535" s="223" t="s">
        <v>991</v>
      </c>
      <c r="E535" s="58">
        <v>46.6</v>
      </c>
      <c r="F535" s="60">
        <v>16005.19</v>
      </c>
      <c r="G535" s="51"/>
      <c r="H535" s="71">
        <v>45341</v>
      </c>
      <c r="I535" s="71">
        <v>47167</v>
      </c>
      <c r="J535" s="72" t="s">
        <v>150</v>
      </c>
      <c r="K535" s="92"/>
      <c r="L535" s="92"/>
      <c r="M535" s="92"/>
      <c r="N535" s="92"/>
      <c r="O535" s="92"/>
      <c r="P535" s="92"/>
      <c r="Q535" s="92"/>
      <c r="R535" s="92"/>
    </row>
    <row r="536" spans="1:18" ht="129.75" customHeight="1" x14ac:dyDescent="0.25">
      <c r="A536" s="57">
        <v>325</v>
      </c>
      <c r="B536" s="221" t="s">
        <v>146</v>
      </c>
      <c r="C536" s="222" t="s">
        <v>990</v>
      </c>
      <c r="D536" s="223" t="s">
        <v>991</v>
      </c>
      <c r="E536" s="51"/>
      <c r="F536" s="51"/>
      <c r="G536" s="51"/>
      <c r="H536" s="71">
        <v>45030</v>
      </c>
      <c r="I536" s="71">
        <v>46856</v>
      </c>
      <c r="J536" s="72" t="s">
        <v>150</v>
      </c>
      <c r="K536" s="92"/>
      <c r="L536" s="92"/>
      <c r="M536" s="92"/>
      <c r="N536" s="92"/>
      <c r="O536" s="92"/>
      <c r="P536" s="92"/>
      <c r="Q536" s="92"/>
      <c r="R536" s="92"/>
    </row>
    <row r="537" spans="1:18" ht="129.75" customHeight="1" x14ac:dyDescent="0.25">
      <c r="A537" s="57">
        <v>326</v>
      </c>
      <c r="B537" s="57" t="s">
        <v>853</v>
      </c>
      <c r="C537" s="222" t="s">
        <v>993</v>
      </c>
      <c r="D537" s="223" t="s">
        <v>994</v>
      </c>
      <c r="E537" s="51"/>
      <c r="F537" s="51"/>
      <c r="G537" s="51"/>
      <c r="H537" s="71">
        <v>45058</v>
      </c>
      <c r="I537" s="71">
        <v>46884</v>
      </c>
      <c r="J537" s="72" t="s">
        <v>150</v>
      </c>
      <c r="K537" s="92"/>
      <c r="L537" s="92"/>
      <c r="M537" s="92"/>
      <c r="N537" s="92"/>
      <c r="O537" s="92"/>
      <c r="P537" s="92"/>
      <c r="Q537" s="92"/>
      <c r="R537" s="92"/>
    </row>
    <row r="538" spans="1:18" ht="192" customHeight="1" x14ac:dyDescent="0.25">
      <c r="A538" s="57">
        <v>327</v>
      </c>
      <c r="B538" s="221" t="s">
        <v>146</v>
      </c>
      <c r="C538" s="222" t="s">
        <v>995</v>
      </c>
      <c r="D538" s="223" t="s">
        <v>996</v>
      </c>
      <c r="E538" s="51"/>
      <c r="F538" s="51"/>
      <c r="G538" s="51"/>
      <c r="H538" s="71">
        <v>44953</v>
      </c>
      <c r="I538" s="71">
        <v>46778</v>
      </c>
      <c r="J538" s="72" t="s">
        <v>150</v>
      </c>
      <c r="K538" s="92"/>
      <c r="L538" s="92"/>
      <c r="M538" s="92"/>
      <c r="N538" s="92"/>
      <c r="O538" s="92"/>
      <c r="P538" s="92"/>
      <c r="Q538" s="92"/>
      <c r="R538" s="92"/>
    </row>
    <row r="539" spans="1:18" ht="129.75" customHeight="1" x14ac:dyDescent="0.25">
      <c r="A539" s="57">
        <v>328</v>
      </c>
      <c r="B539" s="221" t="s">
        <v>146</v>
      </c>
      <c r="C539" s="222" t="s">
        <v>999</v>
      </c>
      <c r="D539" s="223" t="s">
        <v>872</v>
      </c>
      <c r="E539" s="51"/>
      <c r="F539" s="51"/>
      <c r="G539" s="51"/>
      <c r="H539" s="71">
        <v>45047</v>
      </c>
      <c r="I539" s="71">
        <v>46873</v>
      </c>
      <c r="J539" s="72" t="s">
        <v>150</v>
      </c>
      <c r="K539" s="92"/>
      <c r="L539" s="92"/>
      <c r="M539" s="92"/>
      <c r="N539" s="92"/>
      <c r="O539" s="92"/>
      <c r="P539" s="92"/>
      <c r="Q539" s="92"/>
      <c r="R539" s="92"/>
    </row>
    <row r="540" spans="1:18" ht="129.75" customHeight="1" x14ac:dyDescent="0.25">
      <c r="A540" s="57">
        <v>329</v>
      </c>
      <c r="B540" s="221" t="s">
        <v>146</v>
      </c>
      <c r="C540" s="222" t="s">
        <v>997</v>
      </c>
      <c r="D540" s="223" t="s">
        <v>996</v>
      </c>
      <c r="E540" s="51"/>
      <c r="F540" s="51"/>
      <c r="G540" s="51"/>
      <c r="H540" s="71">
        <v>44953</v>
      </c>
      <c r="I540" s="71">
        <v>46778</v>
      </c>
      <c r="J540" s="72" t="s">
        <v>998</v>
      </c>
      <c r="K540" s="92"/>
      <c r="L540" s="92"/>
      <c r="M540" s="92"/>
      <c r="N540" s="92"/>
      <c r="O540" s="92"/>
      <c r="P540" s="92"/>
      <c r="Q540" s="92"/>
      <c r="R540" s="92"/>
    </row>
    <row r="541" spans="1:18" ht="129.75" customHeight="1" x14ac:dyDescent="0.25">
      <c r="A541" s="57">
        <v>330</v>
      </c>
      <c r="B541" s="221" t="s">
        <v>146</v>
      </c>
      <c r="C541" s="222" t="s">
        <v>1002</v>
      </c>
      <c r="D541" s="223" t="s">
        <v>1003</v>
      </c>
      <c r="E541" s="51"/>
      <c r="F541" s="51"/>
      <c r="G541" s="51"/>
      <c r="H541" s="71">
        <v>45063</v>
      </c>
      <c r="I541" s="71">
        <v>46889</v>
      </c>
      <c r="J541" s="72" t="s">
        <v>150</v>
      </c>
      <c r="K541" s="92"/>
      <c r="L541" s="92"/>
      <c r="M541" s="92"/>
      <c r="N541" s="92"/>
      <c r="O541" s="92"/>
      <c r="P541" s="92"/>
      <c r="Q541" s="92"/>
      <c r="R541" s="92"/>
    </row>
    <row r="542" spans="1:18" ht="206.25" customHeight="1" x14ac:dyDescent="0.25">
      <c r="A542" s="57">
        <v>331</v>
      </c>
      <c r="B542" s="221" t="s">
        <v>146</v>
      </c>
      <c r="C542" s="222" t="s">
        <v>1005</v>
      </c>
      <c r="D542" s="223" t="s">
        <v>1004</v>
      </c>
      <c r="E542" s="51"/>
      <c r="F542" s="51"/>
      <c r="G542" s="51"/>
      <c r="H542" s="71">
        <v>45063</v>
      </c>
      <c r="I542" s="71">
        <v>46889</v>
      </c>
      <c r="J542" s="72" t="s">
        <v>150</v>
      </c>
      <c r="K542" s="92"/>
      <c r="L542" s="92"/>
      <c r="M542" s="92"/>
      <c r="N542" s="92"/>
      <c r="O542" s="92"/>
      <c r="P542" s="92"/>
      <c r="Q542" s="92"/>
      <c r="R542" s="92"/>
    </row>
    <row r="543" spans="1:18" ht="108.75" customHeight="1" x14ac:dyDescent="0.25">
      <c r="A543" s="57">
        <v>332</v>
      </c>
      <c r="B543" s="221" t="s">
        <v>146</v>
      </c>
      <c r="C543" s="222" t="s">
        <v>1048</v>
      </c>
      <c r="D543" s="221" t="s">
        <v>1046</v>
      </c>
      <c r="E543" s="51"/>
      <c r="F543" s="51"/>
      <c r="G543" s="51"/>
      <c r="H543" s="71">
        <v>45261</v>
      </c>
      <c r="I543" s="71">
        <v>47087</v>
      </c>
      <c r="J543" s="72" t="s">
        <v>150</v>
      </c>
      <c r="K543" s="92"/>
      <c r="L543" s="92"/>
      <c r="M543" s="92"/>
      <c r="N543" s="92"/>
      <c r="O543" s="92"/>
      <c r="P543" s="92"/>
      <c r="Q543" s="92"/>
      <c r="R543" s="92"/>
    </row>
    <row r="544" spans="1:18" ht="105.75" customHeight="1" x14ac:dyDescent="0.25">
      <c r="A544" s="57">
        <v>333</v>
      </c>
      <c r="B544" s="221" t="s">
        <v>146</v>
      </c>
      <c r="C544" s="222" t="s">
        <v>1049</v>
      </c>
      <c r="D544" s="221" t="s">
        <v>1047</v>
      </c>
      <c r="E544" s="51"/>
      <c r="F544" s="51"/>
      <c r="G544" s="51"/>
      <c r="H544" s="71">
        <v>45261</v>
      </c>
      <c r="I544" s="71">
        <v>47087</v>
      </c>
      <c r="J544" s="72" t="s">
        <v>150</v>
      </c>
      <c r="K544" s="92"/>
      <c r="L544" s="92"/>
      <c r="M544" s="92"/>
      <c r="N544" s="92"/>
      <c r="O544" s="92"/>
      <c r="P544" s="92"/>
      <c r="Q544" s="92"/>
      <c r="R544" s="92"/>
    </row>
    <row r="545" spans="1:18" ht="129.75" customHeight="1" x14ac:dyDescent="0.25">
      <c r="A545" s="57">
        <v>334</v>
      </c>
      <c r="B545" s="221" t="s">
        <v>146</v>
      </c>
      <c r="C545" s="222" t="s">
        <v>1008</v>
      </c>
      <c r="D545" s="221" t="s">
        <v>1009</v>
      </c>
      <c r="E545" s="51"/>
      <c r="F545" s="51"/>
      <c r="G545" s="51"/>
      <c r="H545" s="71">
        <v>45078</v>
      </c>
      <c r="I545" s="71">
        <v>46904</v>
      </c>
      <c r="J545" s="72" t="s">
        <v>150</v>
      </c>
      <c r="K545" s="92"/>
      <c r="L545" s="92"/>
      <c r="M545" s="92"/>
      <c r="N545" s="92"/>
      <c r="O545" s="92"/>
      <c r="P545" s="92"/>
      <c r="Q545" s="92"/>
      <c r="R545" s="92"/>
    </row>
    <row r="546" spans="1:18" ht="129.75" customHeight="1" x14ac:dyDescent="0.25">
      <c r="A546" s="57">
        <v>335</v>
      </c>
      <c r="B546" s="221" t="s">
        <v>146</v>
      </c>
      <c r="C546" s="222" t="s">
        <v>1006</v>
      </c>
      <c r="D546" s="223" t="s">
        <v>1007</v>
      </c>
      <c r="E546" s="51"/>
      <c r="F546" s="51"/>
      <c r="G546" s="51"/>
      <c r="H546" s="71">
        <v>45069</v>
      </c>
      <c r="I546" s="71">
        <v>46895</v>
      </c>
      <c r="J546" s="72" t="s">
        <v>150</v>
      </c>
      <c r="K546" s="92"/>
      <c r="L546" s="92"/>
      <c r="M546" s="92"/>
      <c r="N546" s="92"/>
      <c r="O546" s="92"/>
      <c r="P546" s="92"/>
      <c r="Q546" s="92"/>
      <c r="R546" s="92"/>
    </row>
    <row r="547" spans="1:18" ht="161.25" customHeight="1" x14ac:dyDescent="0.25">
      <c r="A547" s="57">
        <v>336</v>
      </c>
      <c r="B547" s="221" t="s">
        <v>146</v>
      </c>
      <c r="C547" s="222" t="s">
        <v>988</v>
      </c>
      <c r="D547" s="223" t="s">
        <v>989</v>
      </c>
      <c r="E547" s="51"/>
      <c r="F547" s="51"/>
      <c r="G547" s="51"/>
      <c r="H547" s="71">
        <v>44975</v>
      </c>
      <c r="I547" s="71">
        <v>46800</v>
      </c>
      <c r="J547" s="72" t="s">
        <v>150</v>
      </c>
      <c r="K547" s="92"/>
      <c r="L547" s="92"/>
      <c r="M547" s="92"/>
      <c r="N547" s="92"/>
      <c r="O547" s="92"/>
      <c r="P547" s="92"/>
      <c r="Q547" s="92"/>
      <c r="R547" s="92"/>
    </row>
    <row r="548" spans="1:18" ht="227.25" customHeight="1" x14ac:dyDescent="0.25">
      <c r="A548" s="57">
        <v>337</v>
      </c>
      <c r="B548" s="221" t="s">
        <v>146</v>
      </c>
      <c r="C548" s="222" t="s">
        <v>1010</v>
      </c>
      <c r="D548" s="223" t="s">
        <v>1004</v>
      </c>
      <c r="E548" s="51"/>
      <c r="F548" s="51"/>
      <c r="G548" s="51"/>
      <c r="H548" s="71">
        <v>45089</v>
      </c>
      <c r="I548" s="71">
        <v>46915</v>
      </c>
      <c r="J548" s="72" t="s">
        <v>150</v>
      </c>
      <c r="K548" s="92"/>
      <c r="L548" s="92"/>
      <c r="M548" s="92"/>
      <c r="N548" s="92"/>
      <c r="O548" s="92"/>
      <c r="P548" s="92"/>
      <c r="Q548" s="92"/>
      <c r="R548" s="92"/>
    </row>
    <row r="549" spans="1:18" ht="212.25" customHeight="1" x14ac:dyDescent="0.25">
      <c r="A549" s="57">
        <v>338</v>
      </c>
      <c r="B549" s="221" t="s">
        <v>146</v>
      </c>
      <c r="C549" s="222" t="s">
        <v>1091</v>
      </c>
      <c r="D549" s="223" t="s">
        <v>1090</v>
      </c>
      <c r="E549" s="51"/>
      <c r="F549" s="51"/>
      <c r="G549" s="51"/>
      <c r="H549" s="71">
        <v>45467</v>
      </c>
      <c r="I549" s="71">
        <v>47292</v>
      </c>
      <c r="J549" s="72" t="s">
        <v>150</v>
      </c>
      <c r="K549" s="92"/>
      <c r="L549" s="92"/>
      <c r="M549" s="92"/>
      <c r="N549" s="92"/>
      <c r="O549" s="92"/>
      <c r="P549" s="92"/>
      <c r="Q549" s="92"/>
      <c r="R549" s="92"/>
    </row>
    <row r="550" spans="1:18" ht="212.25" customHeight="1" x14ac:dyDescent="0.25">
      <c r="A550" s="57">
        <v>339</v>
      </c>
      <c r="B550" s="238" t="s">
        <v>146</v>
      </c>
      <c r="C550" s="239" t="s">
        <v>1014</v>
      </c>
      <c r="D550" s="240" t="s">
        <v>850</v>
      </c>
      <c r="E550" s="51"/>
      <c r="F550" s="51"/>
      <c r="G550" s="51"/>
      <c r="H550" s="132">
        <v>45100</v>
      </c>
      <c r="I550" s="132" t="s">
        <v>1015</v>
      </c>
      <c r="J550" s="129" t="s">
        <v>150</v>
      </c>
      <c r="K550" s="92"/>
      <c r="L550" s="92"/>
      <c r="M550" s="92"/>
      <c r="N550" s="92"/>
      <c r="O550" s="92"/>
      <c r="P550" s="92"/>
      <c r="Q550" s="92"/>
      <c r="R550" s="92"/>
    </row>
    <row r="551" spans="1:18" ht="212.25" hidden="1" customHeight="1" x14ac:dyDescent="0.25">
      <c r="A551" s="53"/>
      <c r="B551" s="255" t="s">
        <v>146</v>
      </c>
      <c r="C551" s="256" t="s">
        <v>1016</v>
      </c>
      <c r="D551" s="257" t="s">
        <v>1017</v>
      </c>
      <c r="E551" s="51"/>
      <c r="F551" s="51"/>
      <c r="G551" s="51"/>
      <c r="H551" s="68">
        <v>45119</v>
      </c>
      <c r="I551" s="68">
        <v>46945</v>
      </c>
      <c r="J551" s="69" t="s">
        <v>32</v>
      </c>
      <c r="K551" s="92"/>
      <c r="L551" s="92"/>
      <c r="M551" s="92"/>
      <c r="N551" s="92"/>
      <c r="O551" s="92"/>
      <c r="P551" s="92"/>
      <c r="Q551" s="92"/>
      <c r="R551" s="92"/>
    </row>
    <row r="552" spans="1:18" ht="212.25" customHeight="1" x14ac:dyDescent="0.25">
      <c r="A552" s="57">
        <v>340</v>
      </c>
      <c r="B552" s="221" t="s">
        <v>146</v>
      </c>
      <c r="C552" s="222" t="s">
        <v>1012</v>
      </c>
      <c r="D552" s="223" t="s">
        <v>1013</v>
      </c>
      <c r="E552" s="51"/>
      <c r="F552" s="51"/>
      <c r="G552" s="51"/>
      <c r="H552" s="71">
        <v>45117</v>
      </c>
      <c r="I552" s="71">
        <v>46943</v>
      </c>
      <c r="J552" s="72" t="s">
        <v>150</v>
      </c>
      <c r="K552" s="92"/>
      <c r="L552" s="92"/>
      <c r="M552" s="92"/>
      <c r="N552" s="92"/>
      <c r="O552" s="92"/>
      <c r="P552" s="92"/>
      <c r="Q552" s="92"/>
      <c r="R552" s="92"/>
    </row>
    <row r="553" spans="1:18" ht="212.25" customHeight="1" x14ac:dyDescent="0.25">
      <c r="A553" s="57">
        <v>341</v>
      </c>
      <c r="B553" s="221" t="s">
        <v>146</v>
      </c>
      <c r="C553" s="222" t="s">
        <v>1024</v>
      </c>
      <c r="D553" s="223" t="s">
        <v>1009</v>
      </c>
      <c r="E553" s="51"/>
      <c r="F553" s="51"/>
      <c r="G553" s="51"/>
      <c r="H553" s="71">
        <v>45147</v>
      </c>
      <c r="I553" s="71">
        <v>46973</v>
      </c>
      <c r="J553" s="72" t="s">
        <v>150</v>
      </c>
      <c r="K553" s="92"/>
      <c r="L553" s="92"/>
      <c r="M553" s="92"/>
      <c r="N553" s="92"/>
      <c r="O553" s="92"/>
      <c r="P553" s="92"/>
      <c r="Q553" s="92"/>
      <c r="R553" s="92"/>
    </row>
    <row r="554" spans="1:18" ht="212.25" customHeight="1" x14ac:dyDescent="0.25">
      <c r="A554" s="57">
        <v>342</v>
      </c>
      <c r="B554" s="221" t="s">
        <v>146</v>
      </c>
      <c r="C554" s="222" t="s">
        <v>1025</v>
      </c>
      <c r="D554" s="223" t="s">
        <v>1026</v>
      </c>
      <c r="E554" s="51"/>
      <c r="F554" s="51"/>
      <c r="G554" s="51"/>
      <c r="H554" s="71">
        <v>45149</v>
      </c>
      <c r="I554" s="71">
        <v>46975</v>
      </c>
      <c r="J554" s="72" t="s">
        <v>150</v>
      </c>
      <c r="K554" s="92"/>
      <c r="L554" s="92"/>
      <c r="M554" s="92"/>
      <c r="N554" s="92"/>
      <c r="O554" s="92"/>
      <c r="P554" s="92"/>
      <c r="Q554" s="92"/>
      <c r="R554" s="92"/>
    </row>
    <row r="555" spans="1:18" ht="212.25" customHeight="1" x14ac:dyDescent="0.25">
      <c r="A555" s="57">
        <v>343</v>
      </c>
      <c r="B555" s="221" t="s">
        <v>146</v>
      </c>
      <c r="C555" s="222" t="s">
        <v>1107</v>
      </c>
      <c r="D555" s="223" t="s">
        <v>1036</v>
      </c>
      <c r="E555" s="51"/>
      <c r="F555" s="51"/>
      <c r="G555" s="51"/>
      <c r="H555" s="71">
        <v>45566</v>
      </c>
      <c r="I555" s="71">
        <v>47391</v>
      </c>
      <c r="J555" s="72" t="s">
        <v>150</v>
      </c>
      <c r="K555" s="92"/>
      <c r="L555" s="92"/>
      <c r="M555" s="92"/>
      <c r="N555" s="92"/>
      <c r="O555" s="92"/>
      <c r="P555" s="92"/>
      <c r="Q555" s="92"/>
      <c r="R555" s="92"/>
    </row>
    <row r="556" spans="1:18" ht="212.25" customHeight="1" x14ac:dyDescent="0.25">
      <c r="A556" s="57">
        <v>344</v>
      </c>
      <c r="B556" s="221" t="s">
        <v>146</v>
      </c>
      <c r="C556" s="222" t="s">
        <v>1037</v>
      </c>
      <c r="D556" s="223" t="s">
        <v>1036</v>
      </c>
      <c r="E556" s="51"/>
      <c r="F556" s="51"/>
      <c r="G556" s="51"/>
      <c r="H556" s="71">
        <v>45215</v>
      </c>
      <c r="I556" s="71">
        <v>47041</v>
      </c>
      <c r="J556" s="72" t="s">
        <v>150</v>
      </c>
      <c r="K556" s="92"/>
      <c r="L556" s="92"/>
      <c r="M556" s="92"/>
      <c r="N556" s="92"/>
      <c r="O556" s="92"/>
      <c r="P556" s="92"/>
      <c r="Q556" s="92"/>
      <c r="R556" s="92"/>
    </row>
    <row r="557" spans="1:18" ht="201" customHeight="1" x14ac:dyDescent="0.25">
      <c r="A557" s="57">
        <v>345</v>
      </c>
      <c r="B557" s="221" t="s">
        <v>146</v>
      </c>
      <c r="C557" s="222" t="s">
        <v>1077</v>
      </c>
      <c r="D557" s="223" t="s">
        <v>850</v>
      </c>
      <c r="E557" s="51"/>
      <c r="F557" s="51"/>
      <c r="G557" s="51"/>
      <c r="H557" s="71">
        <v>45377</v>
      </c>
      <c r="I557" s="71">
        <v>47202</v>
      </c>
      <c r="J557" s="72" t="s">
        <v>150</v>
      </c>
      <c r="K557" s="92"/>
      <c r="L557" s="92"/>
      <c r="M557" s="92"/>
      <c r="N557" s="92"/>
      <c r="O557" s="92"/>
      <c r="P557" s="92"/>
      <c r="Q557" s="92"/>
      <c r="R557" s="92"/>
    </row>
    <row r="558" spans="1:18" ht="212.25" customHeight="1" x14ac:dyDescent="0.25">
      <c r="A558" s="57">
        <v>346</v>
      </c>
      <c r="B558" s="221" t="s">
        <v>146</v>
      </c>
      <c r="C558" s="222" t="s">
        <v>1027</v>
      </c>
      <c r="D558" s="223" t="s">
        <v>1028</v>
      </c>
      <c r="E558" s="51"/>
      <c r="F558" s="51"/>
      <c r="G558" s="51"/>
      <c r="H558" s="71">
        <v>45170</v>
      </c>
      <c r="I558" s="71">
        <v>46996</v>
      </c>
      <c r="J558" s="72" t="s">
        <v>150</v>
      </c>
      <c r="K558" s="92"/>
      <c r="L558" s="92"/>
      <c r="M558" s="92"/>
      <c r="N558" s="92"/>
      <c r="O558" s="92"/>
      <c r="P558" s="92"/>
      <c r="Q558" s="92"/>
      <c r="R558" s="92"/>
    </row>
    <row r="559" spans="1:18" ht="212.25" customHeight="1" x14ac:dyDescent="0.25">
      <c r="A559" s="57">
        <v>347</v>
      </c>
      <c r="B559" s="221" t="s">
        <v>146</v>
      </c>
      <c r="C559" s="109" t="s">
        <v>1029</v>
      </c>
      <c r="D559" s="57" t="s">
        <v>1030</v>
      </c>
      <c r="E559" s="51"/>
      <c r="F559" s="51"/>
      <c r="G559" s="51"/>
      <c r="H559" s="71">
        <v>45174</v>
      </c>
      <c r="I559" s="71">
        <v>47000</v>
      </c>
      <c r="J559" s="72" t="s">
        <v>150</v>
      </c>
      <c r="K559" s="92"/>
      <c r="L559" s="92"/>
      <c r="M559" s="92"/>
      <c r="N559" s="92"/>
      <c r="O559" s="92"/>
      <c r="P559" s="92"/>
      <c r="Q559" s="92"/>
      <c r="R559" s="92"/>
    </row>
    <row r="560" spans="1:18" ht="135.75" customHeight="1" x14ac:dyDescent="0.25">
      <c r="A560" s="57">
        <v>348</v>
      </c>
      <c r="B560" s="221" t="s">
        <v>146</v>
      </c>
      <c r="C560" s="109" t="s">
        <v>1051</v>
      </c>
      <c r="D560" s="57" t="s">
        <v>1050</v>
      </c>
      <c r="E560" s="51"/>
      <c r="F560" s="51"/>
      <c r="G560" s="51"/>
      <c r="H560" s="71">
        <v>45306</v>
      </c>
      <c r="I560" s="71">
        <v>47132</v>
      </c>
      <c r="J560" s="72" t="s">
        <v>150</v>
      </c>
      <c r="K560" s="92"/>
      <c r="L560" s="92"/>
      <c r="M560" s="92"/>
      <c r="N560" s="92"/>
      <c r="O560" s="92"/>
      <c r="P560" s="92"/>
      <c r="Q560" s="92"/>
      <c r="R560" s="92"/>
    </row>
    <row r="561" spans="1:18" ht="133.5" customHeight="1" x14ac:dyDescent="0.25">
      <c r="A561" s="57">
        <v>349</v>
      </c>
      <c r="B561" s="221" t="s">
        <v>146</v>
      </c>
      <c r="C561" s="109" t="s">
        <v>1018</v>
      </c>
      <c r="D561" s="57" t="s">
        <v>1019</v>
      </c>
      <c r="E561" s="51"/>
      <c r="F561" s="51"/>
      <c r="G561" s="51"/>
      <c r="H561" s="71">
        <v>45078</v>
      </c>
      <c r="I561" s="71">
        <v>46904</v>
      </c>
      <c r="J561" s="72" t="s">
        <v>150</v>
      </c>
      <c r="K561" s="92"/>
      <c r="L561" s="92"/>
      <c r="M561" s="92"/>
      <c r="N561" s="92"/>
      <c r="O561" s="92"/>
      <c r="P561" s="92"/>
      <c r="Q561" s="92"/>
      <c r="R561" s="92"/>
    </row>
    <row r="562" spans="1:18" ht="212.25" customHeight="1" x14ac:dyDescent="0.25">
      <c r="A562" s="57">
        <v>350</v>
      </c>
      <c r="B562" s="221" t="s">
        <v>146</v>
      </c>
      <c r="C562" s="109" t="s">
        <v>1031</v>
      </c>
      <c r="D562" s="57" t="s">
        <v>1032</v>
      </c>
      <c r="E562" s="51"/>
      <c r="F562" s="51"/>
      <c r="G562" s="51"/>
      <c r="H562" s="71">
        <v>45187</v>
      </c>
      <c r="I562" s="71">
        <v>47013</v>
      </c>
      <c r="J562" s="72" t="s">
        <v>150</v>
      </c>
      <c r="K562" s="92"/>
      <c r="L562" s="92"/>
      <c r="M562" s="92"/>
      <c r="N562" s="92"/>
      <c r="O562" s="92"/>
      <c r="P562" s="92"/>
      <c r="Q562" s="92"/>
      <c r="R562" s="92"/>
    </row>
    <row r="563" spans="1:18" ht="138.75" customHeight="1" x14ac:dyDescent="0.25">
      <c r="A563" s="57">
        <v>351</v>
      </c>
      <c r="B563" s="221" t="s">
        <v>146</v>
      </c>
      <c r="C563" s="109" t="s">
        <v>1083</v>
      </c>
      <c r="D563" s="57" t="s">
        <v>1082</v>
      </c>
      <c r="E563" s="51"/>
      <c r="F563" s="51"/>
      <c r="G563" s="51"/>
      <c r="H563" s="71">
        <v>45427</v>
      </c>
      <c r="I563" s="71">
        <v>46491</v>
      </c>
      <c r="J563" s="72" t="s">
        <v>150</v>
      </c>
      <c r="K563" s="92"/>
      <c r="L563" s="92"/>
      <c r="M563" s="92"/>
      <c r="N563" s="92"/>
      <c r="O563" s="92"/>
      <c r="P563" s="92"/>
      <c r="Q563" s="92"/>
      <c r="R563" s="92"/>
    </row>
    <row r="564" spans="1:18" ht="95.25" customHeight="1" x14ac:dyDescent="0.25">
      <c r="A564" s="57">
        <v>352</v>
      </c>
      <c r="B564" s="221" t="s">
        <v>146</v>
      </c>
      <c r="C564" s="222" t="s">
        <v>923</v>
      </c>
      <c r="D564" s="223" t="s">
        <v>908</v>
      </c>
      <c r="E564" s="51"/>
      <c r="F564" s="51"/>
      <c r="G564" s="51"/>
      <c r="H564" s="71">
        <v>45012</v>
      </c>
      <c r="I564" s="71">
        <v>46838</v>
      </c>
      <c r="J564" s="72" t="s">
        <v>150</v>
      </c>
      <c r="K564" s="92"/>
      <c r="L564" s="92"/>
      <c r="M564" s="92"/>
      <c r="N564" s="92"/>
      <c r="O564" s="92"/>
      <c r="P564" s="92"/>
      <c r="Q564" s="92"/>
      <c r="R564" s="92"/>
    </row>
    <row r="565" spans="1:18" hidden="1" x14ac:dyDescent="0.25">
      <c r="A565" s="5"/>
      <c r="B565" s="207"/>
      <c r="C565" s="208"/>
      <c r="D565" s="209"/>
      <c r="E565" s="136" t="e">
        <f xml:space="preserve"> SUBTOTAL(9,E3:E458)</f>
        <v>#REF!</v>
      </c>
      <c r="F565" s="137"/>
      <c r="G565" s="136">
        <f xml:space="preserve"> SUBTOTAL(9,G3:G458)</f>
        <v>691424.19092855044</v>
      </c>
      <c r="H565" s="268"/>
      <c r="I565" s="268"/>
      <c r="J565" s="268"/>
      <c r="K565" s="268"/>
      <c r="L565" s="268"/>
      <c r="M565" s="268"/>
      <c r="N565" s="268"/>
      <c r="O565" s="268"/>
      <c r="P565" s="268"/>
      <c r="Q565" s="268"/>
      <c r="R565" s="268"/>
    </row>
    <row r="566" spans="1:18" x14ac:dyDescent="0.25">
      <c r="H566" s="8"/>
      <c r="I566" s="8"/>
    </row>
    <row r="568" spans="1:18" x14ac:dyDescent="0.25">
      <c r="E568" s="10"/>
    </row>
    <row r="569" spans="1:18" x14ac:dyDescent="0.25">
      <c r="C569" s="6"/>
      <c r="D569" s="6"/>
      <c r="E569" s="10"/>
      <c r="K569" s="6"/>
    </row>
    <row r="570" spans="1:18" x14ac:dyDescent="0.25">
      <c r="C570" s="6"/>
      <c r="D570" s="6"/>
      <c r="E570" s="10"/>
      <c r="K570" s="6"/>
    </row>
    <row r="571" spans="1:18" x14ac:dyDescent="0.25">
      <c r="C571" s="6"/>
      <c r="D571" s="6"/>
      <c r="E571" s="10"/>
      <c r="K571" s="6"/>
    </row>
    <row r="572" spans="1:18" x14ac:dyDescent="0.25">
      <c r="C572" s="6"/>
      <c r="D572" s="6"/>
      <c r="E572" s="10"/>
      <c r="K572" s="6"/>
    </row>
    <row r="573" spans="1:18" x14ac:dyDescent="0.25">
      <c r="C573" s="6"/>
      <c r="D573" s="6"/>
      <c r="E573" s="10"/>
      <c r="K573" s="6"/>
    </row>
    <row r="574" spans="1:18" x14ac:dyDescent="0.25">
      <c r="C574" s="6"/>
      <c r="D574" s="6"/>
      <c r="E574" s="10"/>
      <c r="K574" s="6"/>
    </row>
    <row r="575" spans="1:18" x14ac:dyDescent="0.25">
      <c r="C575" s="6"/>
      <c r="D575" s="6"/>
      <c r="E575" s="10"/>
      <c r="K575" s="6"/>
    </row>
    <row r="576" spans="1:18" x14ac:dyDescent="0.25">
      <c r="C576" s="6"/>
      <c r="D576" s="6"/>
      <c r="E576" s="10"/>
      <c r="K576" s="6"/>
    </row>
    <row r="577" spans="3:11" x14ac:dyDescent="0.25">
      <c r="C577" s="6"/>
      <c r="D577" s="6"/>
      <c r="E577" s="10"/>
      <c r="K577" s="6"/>
    </row>
    <row r="578" spans="3:11" x14ac:dyDescent="0.25">
      <c r="C578" s="6"/>
      <c r="D578" s="6"/>
      <c r="E578" s="10"/>
      <c r="K578" s="6"/>
    </row>
    <row r="579" spans="3:11" x14ac:dyDescent="0.25">
      <c r="C579" s="6"/>
      <c r="D579" s="6"/>
      <c r="E579" s="10"/>
      <c r="K579" s="6"/>
    </row>
    <row r="580" spans="3:11" x14ac:dyDescent="0.25">
      <c r="C580" s="6"/>
      <c r="D580" s="6"/>
      <c r="E580" s="10"/>
      <c r="K580" s="6"/>
    </row>
    <row r="581" spans="3:11" x14ac:dyDescent="0.25">
      <c r="C581" s="6"/>
      <c r="D581" s="6"/>
      <c r="E581" s="10"/>
      <c r="K581" s="6"/>
    </row>
    <row r="582" spans="3:11" x14ac:dyDescent="0.25">
      <c r="C582" s="6"/>
      <c r="D582" s="6"/>
      <c r="E582" s="10"/>
      <c r="K582" s="6"/>
    </row>
    <row r="583" spans="3:11" x14ac:dyDescent="0.25">
      <c r="C583" s="6"/>
      <c r="D583" s="6"/>
      <c r="E583" s="10"/>
      <c r="K583" s="6"/>
    </row>
    <row r="584" spans="3:11" x14ac:dyDescent="0.25">
      <c r="C584" s="6"/>
      <c r="D584" s="6"/>
      <c r="K584" s="6"/>
    </row>
    <row r="585" spans="3:11" s="6" customFormat="1" x14ac:dyDescent="0.25"/>
    <row r="586" spans="3:11" s="6" customFormat="1" x14ac:dyDescent="0.25"/>
    <row r="587" spans="3:11" s="6" customFormat="1" x14ac:dyDescent="0.25"/>
    <row r="588" spans="3:11" s="6" customFormat="1" x14ac:dyDescent="0.25"/>
    <row r="589" spans="3:11" s="6" customFormat="1" x14ac:dyDescent="0.25"/>
    <row r="590" spans="3:11" s="6" customFormat="1" x14ac:dyDescent="0.25"/>
    <row r="591" spans="3:11" s="6" customFormat="1" x14ac:dyDescent="0.25"/>
    <row r="592" spans="3:11" s="6" customFormat="1" x14ac:dyDescent="0.25"/>
    <row r="593" s="6" customFormat="1" x14ac:dyDescent="0.25"/>
    <row r="594" s="6" customFormat="1" x14ac:dyDescent="0.25"/>
    <row r="595" s="6" customFormat="1" x14ac:dyDescent="0.25"/>
    <row r="596" s="6" customFormat="1" x14ac:dyDescent="0.25"/>
    <row r="597" s="6" customFormat="1" x14ac:dyDescent="0.25"/>
    <row r="598" s="6" customFormat="1" x14ac:dyDescent="0.25"/>
    <row r="599" s="6" customFormat="1" x14ac:dyDescent="0.25"/>
    <row r="600" s="6" customFormat="1" x14ac:dyDescent="0.25"/>
    <row r="601" s="6" customFormat="1" x14ac:dyDescent="0.25"/>
    <row r="602" s="6" customFormat="1" x14ac:dyDescent="0.25"/>
    <row r="603" s="6" customFormat="1" x14ac:dyDescent="0.25"/>
    <row r="604" s="6" customFormat="1" x14ac:dyDescent="0.25"/>
    <row r="605" s="6" customFormat="1" x14ac:dyDescent="0.25"/>
    <row r="606" s="6" customFormat="1" x14ac:dyDescent="0.25"/>
    <row r="607" s="6" customFormat="1" x14ac:dyDescent="0.25"/>
    <row r="608" s="6" customFormat="1" x14ac:dyDescent="0.25"/>
    <row r="609" s="6" customFormat="1" x14ac:dyDescent="0.25"/>
    <row r="610" s="6" customFormat="1" x14ac:dyDescent="0.25"/>
    <row r="611" s="6" customFormat="1" x14ac:dyDescent="0.25"/>
    <row r="612" s="6" customFormat="1" x14ac:dyDescent="0.25"/>
    <row r="613" s="6" customFormat="1" x14ac:dyDescent="0.25"/>
    <row r="614" s="6" customFormat="1" x14ac:dyDescent="0.25"/>
    <row r="615" s="6" customFormat="1" x14ac:dyDescent="0.25"/>
    <row r="616" s="6" customFormat="1" x14ac:dyDescent="0.25"/>
    <row r="617" s="6" customFormat="1" x14ac:dyDescent="0.25"/>
    <row r="618" s="6" customFormat="1" x14ac:dyDescent="0.25"/>
    <row r="619" s="6" customFormat="1" x14ac:dyDescent="0.25"/>
    <row r="620" s="6" customFormat="1" x14ac:dyDescent="0.25"/>
    <row r="621" s="6" customFormat="1" x14ac:dyDescent="0.25"/>
    <row r="622" s="6" customFormat="1" x14ac:dyDescent="0.25"/>
    <row r="623" s="6" customFormat="1" x14ac:dyDescent="0.25"/>
    <row r="624" s="6" customFormat="1" x14ac:dyDescent="0.25"/>
    <row r="625" s="6" customFormat="1" x14ac:dyDescent="0.25"/>
    <row r="626" s="6" customFormat="1" x14ac:dyDescent="0.25"/>
    <row r="627" s="6" customFormat="1" x14ac:dyDescent="0.25"/>
    <row r="628" s="6" customFormat="1" x14ac:dyDescent="0.25"/>
    <row r="629" s="6" customFormat="1" x14ac:dyDescent="0.25"/>
    <row r="630" s="6" customFormat="1" x14ac:dyDescent="0.25"/>
    <row r="631" s="6" customFormat="1" x14ac:dyDescent="0.25"/>
    <row r="632" s="6" customFormat="1" x14ac:dyDescent="0.25"/>
    <row r="633" s="6" customFormat="1" x14ac:dyDescent="0.25"/>
    <row r="634" s="6" customFormat="1" x14ac:dyDescent="0.25"/>
    <row r="635" s="6" customFormat="1" x14ac:dyDescent="0.25"/>
    <row r="636" s="6" customFormat="1" x14ac:dyDescent="0.25"/>
    <row r="637" s="6" customFormat="1" x14ac:dyDescent="0.25"/>
    <row r="638" s="6" customFormat="1" x14ac:dyDescent="0.25"/>
    <row r="639" s="6" customFormat="1" x14ac:dyDescent="0.25"/>
    <row r="640" s="6" customFormat="1" x14ac:dyDescent="0.25"/>
    <row r="641" s="6" customFormat="1" x14ac:dyDescent="0.25"/>
    <row r="642" s="6" customFormat="1" x14ac:dyDescent="0.25"/>
    <row r="643" s="6" customFormat="1" x14ac:dyDescent="0.25"/>
    <row r="644" s="6" customFormat="1" x14ac:dyDescent="0.25"/>
    <row r="645" s="6" customFormat="1" x14ac:dyDescent="0.25"/>
    <row r="646" s="6" customFormat="1" x14ac:dyDescent="0.25"/>
    <row r="647" s="6" customFormat="1" x14ac:dyDescent="0.25"/>
    <row r="648" s="6" customFormat="1" x14ac:dyDescent="0.25"/>
    <row r="649" s="6" customFormat="1" x14ac:dyDescent="0.25"/>
    <row r="650" s="6" customFormat="1" x14ac:dyDescent="0.25"/>
    <row r="651" s="6" customFormat="1" x14ac:dyDescent="0.25"/>
    <row r="652" s="6" customFormat="1" x14ac:dyDescent="0.25"/>
    <row r="653" s="6" customFormat="1" x14ac:dyDescent="0.25"/>
    <row r="654" s="6" customFormat="1" x14ac:dyDescent="0.25"/>
    <row r="655" s="6" customFormat="1" x14ac:dyDescent="0.25"/>
    <row r="656" s="6" customFormat="1" x14ac:dyDescent="0.25"/>
    <row r="657" s="6" customFormat="1" x14ac:dyDescent="0.25"/>
    <row r="658" s="6" customFormat="1" x14ac:dyDescent="0.25"/>
    <row r="659" s="6" customFormat="1" x14ac:dyDescent="0.25"/>
    <row r="660" s="6" customFormat="1" x14ac:dyDescent="0.25"/>
    <row r="661" s="6" customFormat="1" x14ac:dyDescent="0.25"/>
    <row r="662" s="6" customFormat="1" x14ac:dyDescent="0.25"/>
    <row r="663" s="6" customFormat="1" x14ac:dyDescent="0.25"/>
    <row r="664" s="6" customFormat="1" x14ac:dyDescent="0.25"/>
    <row r="665" s="6" customFormat="1" x14ac:dyDescent="0.25"/>
    <row r="666" s="6" customFormat="1" x14ac:dyDescent="0.25"/>
    <row r="667" s="6" customFormat="1" x14ac:dyDescent="0.25"/>
    <row r="668" s="6" customFormat="1" x14ac:dyDescent="0.25"/>
    <row r="669" s="6" customFormat="1" x14ac:dyDescent="0.25"/>
    <row r="670" s="6" customFormat="1" x14ac:dyDescent="0.25"/>
    <row r="671" s="6" customFormat="1" x14ac:dyDescent="0.25"/>
    <row r="672" s="6" customFormat="1" x14ac:dyDescent="0.25"/>
    <row r="673" s="6" customFormat="1" x14ac:dyDescent="0.25"/>
    <row r="674" s="6" customFormat="1" x14ac:dyDescent="0.25"/>
    <row r="675" s="6" customFormat="1" x14ac:dyDescent="0.25"/>
    <row r="676" s="6" customFormat="1" x14ac:dyDescent="0.25"/>
    <row r="677" s="6" customFormat="1" x14ac:dyDescent="0.25"/>
    <row r="678" s="6" customFormat="1" x14ac:dyDescent="0.25"/>
    <row r="679" s="6" customFormat="1" x14ac:dyDescent="0.25"/>
    <row r="680" s="6" customFormat="1" x14ac:dyDescent="0.25"/>
    <row r="681" s="6" customFormat="1" x14ac:dyDescent="0.25"/>
    <row r="682" s="6" customFormat="1" x14ac:dyDescent="0.25"/>
    <row r="683" s="6" customFormat="1" x14ac:dyDescent="0.25"/>
    <row r="684" s="6" customFormat="1" x14ac:dyDescent="0.25"/>
    <row r="685" s="6" customFormat="1" x14ac:dyDescent="0.25"/>
    <row r="686" s="6" customFormat="1" x14ac:dyDescent="0.25"/>
    <row r="687" s="6" customFormat="1" x14ac:dyDescent="0.25"/>
    <row r="688" s="6" customFormat="1" x14ac:dyDescent="0.25"/>
    <row r="689" s="6" customFormat="1" x14ac:dyDescent="0.25"/>
    <row r="690" s="6" customFormat="1" x14ac:dyDescent="0.25"/>
    <row r="691" s="6" customFormat="1" x14ac:dyDescent="0.25"/>
    <row r="692" s="6" customFormat="1" x14ac:dyDescent="0.25"/>
    <row r="693" s="6" customFormat="1" x14ac:dyDescent="0.25"/>
    <row r="694" s="6" customFormat="1" x14ac:dyDescent="0.25"/>
    <row r="695" s="6" customFormat="1" x14ac:dyDescent="0.25"/>
    <row r="696" s="6" customFormat="1" x14ac:dyDescent="0.25"/>
    <row r="697" s="6" customFormat="1" x14ac:dyDescent="0.25"/>
    <row r="698" s="6" customFormat="1" x14ac:dyDescent="0.25"/>
    <row r="699" s="6" customFormat="1" x14ac:dyDescent="0.25"/>
    <row r="700" s="6" customFormat="1" x14ac:dyDescent="0.25"/>
    <row r="701" s="6" customFormat="1" x14ac:dyDescent="0.25"/>
    <row r="702" s="6" customFormat="1" x14ac:dyDescent="0.25"/>
    <row r="703" s="6" customFormat="1" x14ac:dyDescent="0.25"/>
    <row r="704" s="6" customFormat="1" x14ac:dyDescent="0.25"/>
    <row r="705" s="6" customFormat="1" x14ac:dyDescent="0.25"/>
    <row r="706" s="6" customFormat="1" x14ac:dyDescent="0.25"/>
    <row r="707" s="6" customFormat="1" x14ac:dyDescent="0.25"/>
    <row r="708" s="6" customFormat="1" x14ac:dyDescent="0.25"/>
    <row r="709" s="6" customFormat="1" x14ac:dyDescent="0.25"/>
    <row r="710" s="6" customFormat="1" x14ac:dyDescent="0.25"/>
    <row r="711" s="6" customFormat="1" x14ac:dyDescent="0.25"/>
    <row r="712" s="6" customFormat="1" x14ac:dyDescent="0.25"/>
    <row r="713" s="6" customFormat="1" x14ac:dyDescent="0.25"/>
    <row r="714" s="6" customFormat="1" x14ac:dyDescent="0.25"/>
    <row r="715" s="6" customFormat="1" x14ac:dyDescent="0.25"/>
    <row r="716" s="6" customFormat="1" x14ac:dyDescent="0.25"/>
    <row r="717" s="6" customFormat="1" x14ac:dyDescent="0.25"/>
    <row r="718" s="6" customFormat="1" x14ac:dyDescent="0.25"/>
    <row r="719" s="6" customFormat="1" x14ac:dyDescent="0.25"/>
    <row r="720" s="6" customFormat="1" x14ac:dyDescent="0.25"/>
    <row r="721" s="6" customFormat="1" x14ac:dyDescent="0.25"/>
    <row r="722" s="6" customFormat="1" x14ac:dyDescent="0.25"/>
    <row r="723" s="6" customFormat="1" x14ac:dyDescent="0.25"/>
    <row r="724" s="6" customFormat="1" x14ac:dyDescent="0.25"/>
    <row r="725" s="6" customFormat="1" x14ac:dyDescent="0.25"/>
    <row r="726" s="6" customFormat="1" x14ac:dyDescent="0.25"/>
    <row r="727" s="6" customFormat="1" x14ac:dyDescent="0.25"/>
    <row r="728" s="6" customFormat="1" x14ac:dyDescent="0.25"/>
    <row r="729" s="6" customFormat="1" x14ac:dyDescent="0.25"/>
    <row r="730" s="6" customFormat="1" x14ac:dyDescent="0.25"/>
    <row r="731" s="6" customFormat="1" x14ac:dyDescent="0.25"/>
    <row r="732" s="6" customFormat="1" x14ac:dyDescent="0.25"/>
    <row r="733" s="6" customFormat="1" x14ac:dyDescent="0.25"/>
    <row r="734" s="6" customFormat="1" x14ac:dyDescent="0.25"/>
    <row r="735" s="6" customFormat="1" x14ac:dyDescent="0.25"/>
    <row r="736" s="6" customFormat="1" x14ac:dyDescent="0.25"/>
    <row r="737" s="6" customFormat="1" x14ac:dyDescent="0.25"/>
    <row r="738" s="6" customFormat="1" x14ac:dyDescent="0.25"/>
    <row r="739" s="6" customFormat="1" x14ac:dyDescent="0.25"/>
    <row r="740" s="6" customFormat="1" x14ac:dyDescent="0.25"/>
    <row r="741" s="6" customFormat="1" x14ac:dyDescent="0.25"/>
    <row r="742" s="6" customFormat="1" x14ac:dyDescent="0.25"/>
    <row r="743" s="6" customFormat="1" x14ac:dyDescent="0.25"/>
    <row r="744" s="6" customFormat="1" x14ac:dyDescent="0.25"/>
    <row r="745" s="6" customFormat="1" x14ac:dyDescent="0.25"/>
    <row r="746" s="6" customFormat="1" x14ac:dyDescent="0.25"/>
    <row r="747" s="6" customFormat="1" x14ac:dyDescent="0.25"/>
    <row r="748" s="6" customFormat="1" x14ac:dyDescent="0.25"/>
    <row r="749" s="6" customFormat="1" x14ac:dyDescent="0.25"/>
    <row r="750" s="6" customFormat="1" x14ac:dyDescent="0.25"/>
    <row r="751" s="6" customFormat="1" x14ac:dyDescent="0.25"/>
    <row r="752" s="6" customFormat="1" x14ac:dyDescent="0.25"/>
    <row r="753" s="6" customFormat="1" x14ac:dyDescent="0.25"/>
    <row r="754" s="6" customFormat="1" x14ac:dyDescent="0.25"/>
    <row r="755" s="6" customFormat="1" x14ac:dyDescent="0.25"/>
    <row r="756" s="6" customFormat="1" x14ac:dyDescent="0.25"/>
    <row r="757" s="6" customFormat="1" x14ac:dyDescent="0.25"/>
    <row r="758" s="6" customFormat="1" x14ac:dyDescent="0.25"/>
    <row r="759" s="6" customFormat="1" x14ac:dyDescent="0.25"/>
    <row r="760" s="6" customFormat="1" x14ac:dyDescent="0.25"/>
    <row r="761" s="6" customFormat="1" x14ac:dyDescent="0.25"/>
    <row r="762" s="6" customFormat="1" x14ac:dyDescent="0.25"/>
    <row r="763" s="6" customFormat="1" x14ac:dyDescent="0.25"/>
    <row r="764" s="6" customFormat="1" x14ac:dyDescent="0.25"/>
    <row r="765" s="6" customFormat="1" x14ac:dyDescent="0.25"/>
    <row r="766" s="6" customFormat="1" x14ac:dyDescent="0.25"/>
    <row r="767" s="6" customFormat="1" x14ac:dyDescent="0.25"/>
    <row r="768" s="6" customFormat="1" x14ac:dyDescent="0.25"/>
    <row r="769" s="6" customFormat="1" x14ac:dyDescent="0.25"/>
    <row r="770" s="6" customFormat="1" x14ac:dyDescent="0.25"/>
    <row r="771" s="6" customFormat="1" x14ac:dyDescent="0.25"/>
    <row r="772" s="6" customFormat="1" x14ac:dyDescent="0.25"/>
    <row r="773" s="6" customFormat="1" x14ac:dyDescent="0.25"/>
    <row r="774" s="6" customFormat="1" x14ac:dyDescent="0.25"/>
    <row r="775" s="6" customFormat="1" x14ac:dyDescent="0.25"/>
    <row r="776" s="6" customFormat="1" x14ac:dyDescent="0.25"/>
    <row r="777" s="6" customFormat="1" x14ac:dyDescent="0.25"/>
    <row r="778" s="6" customFormat="1" x14ac:dyDescent="0.25"/>
    <row r="779" s="6" customFormat="1" x14ac:dyDescent="0.25"/>
    <row r="780" s="6" customFormat="1" x14ac:dyDescent="0.25"/>
    <row r="781" s="6" customFormat="1" x14ac:dyDescent="0.25"/>
    <row r="782" s="6" customFormat="1" x14ac:dyDescent="0.25"/>
    <row r="783" s="6" customFormat="1" x14ac:dyDescent="0.25"/>
    <row r="784" s="6" customFormat="1" x14ac:dyDescent="0.25"/>
    <row r="785" s="6" customFormat="1" x14ac:dyDescent="0.25"/>
    <row r="786" s="6" customFormat="1" x14ac:dyDescent="0.25"/>
    <row r="787" s="6" customFormat="1" x14ac:dyDescent="0.25"/>
    <row r="788" s="6" customFormat="1" x14ac:dyDescent="0.25"/>
    <row r="789" s="6" customFormat="1" x14ac:dyDescent="0.25"/>
    <row r="790" s="6" customFormat="1" x14ac:dyDescent="0.25"/>
    <row r="791" s="6" customFormat="1" x14ac:dyDescent="0.25"/>
    <row r="792" s="6" customFormat="1" x14ac:dyDescent="0.25"/>
    <row r="793" s="6" customFormat="1" x14ac:dyDescent="0.25"/>
    <row r="794" s="6" customFormat="1" x14ac:dyDescent="0.25"/>
    <row r="795" s="6" customFormat="1" x14ac:dyDescent="0.25"/>
    <row r="796" s="6" customFormat="1" x14ac:dyDescent="0.25"/>
    <row r="797" s="6" customFormat="1" x14ac:dyDescent="0.25"/>
    <row r="798" s="6" customFormat="1" x14ac:dyDescent="0.25"/>
    <row r="799" s="6" customFormat="1" x14ac:dyDescent="0.25"/>
    <row r="800" s="6" customFormat="1" x14ac:dyDescent="0.25"/>
    <row r="801" s="6" customFormat="1" x14ac:dyDescent="0.25"/>
    <row r="802" s="6" customFormat="1" x14ac:dyDescent="0.25"/>
    <row r="803" s="6" customFormat="1" x14ac:dyDescent="0.25"/>
    <row r="804" s="6" customFormat="1" x14ac:dyDescent="0.25"/>
    <row r="805" s="6" customFormat="1" x14ac:dyDescent="0.25"/>
    <row r="806" s="6" customFormat="1" x14ac:dyDescent="0.25"/>
    <row r="807" s="6" customFormat="1" x14ac:dyDescent="0.25"/>
    <row r="808" s="6" customFormat="1" x14ac:dyDescent="0.25"/>
    <row r="809" s="6" customFormat="1" x14ac:dyDescent="0.25"/>
    <row r="810" s="6" customFormat="1" x14ac:dyDescent="0.25"/>
    <row r="811" s="6" customFormat="1" x14ac:dyDescent="0.25"/>
    <row r="812" s="6" customFormat="1" x14ac:dyDescent="0.25"/>
    <row r="813" s="6" customFormat="1" x14ac:dyDescent="0.25"/>
    <row r="814" s="6" customFormat="1" x14ac:dyDescent="0.25"/>
    <row r="815" s="6" customFormat="1" x14ac:dyDescent="0.25"/>
    <row r="816" s="6" customFormat="1" x14ac:dyDescent="0.25"/>
    <row r="817" s="6" customFormat="1" x14ac:dyDescent="0.25"/>
    <row r="818" s="6" customFormat="1" x14ac:dyDescent="0.25"/>
    <row r="819" s="6" customFormat="1" x14ac:dyDescent="0.25"/>
    <row r="820" s="6" customFormat="1" x14ac:dyDescent="0.25"/>
    <row r="821" s="6" customFormat="1" x14ac:dyDescent="0.25"/>
    <row r="822" s="6" customFormat="1" x14ac:dyDescent="0.25"/>
    <row r="823" s="6" customFormat="1" x14ac:dyDescent="0.25"/>
    <row r="824" s="6" customFormat="1" x14ac:dyDescent="0.25"/>
    <row r="825" s="6" customFormat="1" x14ac:dyDescent="0.25"/>
    <row r="826" s="6" customFormat="1" x14ac:dyDescent="0.25"/>
    <row r="827" s="6" customFormat="1" x14ac:dyDescent="0.25"/>
    <row r="828" s="6" customFormat="1" x14ac:dyDescent="0.25"/>
    <row r="829" s="6" customFormat="1" x14ac:dyDescent="0.25"/>
    <row r="830" s="6" customFormat="1" x14ac:dyDescent="0.25"/>
    <row r="831" s="6" customFormat="1" x14ac:dyDescent="0.25"/>
    <row r="832" s="6" customFormat="1" x14ac:dyDescent="0.25"/>
    <row r="833" s="6" customFormat="1" x14ac:dyDescent="0.25"/>
    <row r="834" s="6" customFormat="1" x14ac:dyDescent="0.25"/>
    <row r="835" s="6" customFormat="1" x14ac:dyDescent="0.25"/>
    <row r="836" s="6" customFormat="1" x14ac:dyDescent="0.25"/>
    <row r="837" s="6" customFormat="1" x14ac:dyDescent="0.25"/>
    <row r="838" s="6" customFormat="1" x14ac:dyDescent="0.25"/>
    <row r="839" s="6" customFormat="1" x14ac:dyDescent="0.25"/>
    <row r="840" s="6" customFormat="1" x14ac:dyDescent="0.25"/>
    <row r="841" s="6" customFormat="1" x14ac:dyDescent="0.25"/>
    <row r="842" s="6" customFormat="1" x14ac:dyDescent="0.25"/>
    <row r="843" s="6" customFormat="1" x14ac:dyDescent="0.25"/>
    <row r="844" s="6" customFormat="1" x14ac:dyDescent="0.25"/>
    <row r="845" s="6" customFormat="1" x14ac:dyDescent="0.25"/>
    <row r="846" s="6" customFormat="1" x14ac:dyDescent="0.25"/>
    <row r="847" s="6" customFormat="1" x14ac:dyDescent="0.25"/>
    <row r="848" s="6" customFormat="1" x14ac:dyDescent="0.25"/>
    <row r="849" s="6" customFormat="1" x14ac:dyDescent="0.25"/>
    <row r="850" s="6" customFormat="1" x14ac:dyDescent="0.25"/>
    <row r="851" s="6" customFormat="1" x14ac:dyDescent="0.25"/>
    <row r="852" s="6" customFormat="1" x14ac:dyDescent="0.25"/>
    <row r="853" s="6" customFormat="1" x14ac:dyDescent="0.25"/>
    <row r="854" s="6" customFormat="1" x14ac:dyDescent="0.25"/>
    <row r="855" s="6" customFormat="1" x14ac:dyDescent="0.25"/>
    <row r="856" s="6" customFormat="1" x14ac:dyDescent="0.25"/>
    <row r="857" s="6" customFormat="1" x14ac:dyDescent="0.25"/>
    <row r="858" s="6" customFormat="1" x14ac:dyDescent="0.25"/>
    <row r="859" s="6" customFormat="1" x14ac:dyDescent="0.25"/>
    <row r="860" s="6" customFormat="1" x14ac:dyDescent="0.25"/>
    <row r="861" s="6" customFormat="1" x14ac:dyDescent="0.25"/>
    <row r="862" s="6" customFormat="1" x14ac:dyDescent="0.25"/>
    <row r="863" s="6" customFormat="1" x14ac:dyDescent="0.25"/>
    <row r="864" s="6" customFormat="1" x14ac:dyDescent="0.25"/>
    <row r="865" s="6" customFormat="1" x14ac:dyDescent="0.25"/>
    <row r="866" s="6" customFormat="1" x14ac:dyDescent="0.25"/>
    <row r="867" s="6" customFormat="1" x14ac:dyDescent="0.25"/>
    <row r="868" s="6" customFormat="1" x14ac:dyDescent="0.25"/>
    <row r="869" s="6" customFormat="1" x14ac:dyDescent="0.25"/>
    <row r="870" s="6" customFormat="1" x14ac:dyDescent="0.25"/>
    <row r="871" s="6" customFormat="1" x14ac:dyDescent="0.25"/>
    <row r="872" s="6" customFormat="1" x14ac:dyDescent="0.25"/>
    <row r="873" s="6" customFormat="1" x14ac:dyDescent="0.25"/>
    <row r="874" s="6" customFormat="1" x14ac:dyDescent="0.25"/>
    <row r="875" s="6" customFormat="1" x14ac:dyDescent="0.25"/>
    <row r="876" s="6" customFormat="1" x14ac:dyDescent="0.25"/>
    <row r="877" s="6" customFormat="1" x14ac:dyDescent="0.25"/>
    <row r="878" s="6" customFormat="1" x14ac:dyDescent="0.25"/>
    <row r="879" s="6" customFormat="1" x14ac:dyDescent="0.25"/>
    <row r="880" s="6" customFormat="1" x14ac:dyDescent="0.25"/>
    <row r="881" s="6" customFormat="1" x14ac:dyDescent="0.25"/>
    <row r="882" s="6" customFormat="1" x14ac:dyDescent="0.25"/>
    <row r="883" s="6" customFormat="1" x14ac:dyDescent="0.25"/>
    <row r="884" s="6" customFormat="1" x14ac:dyDescent="0.25"/>
    <row r="885" s="6" customFormat="1" x14ac:dyDescent="0.25"/>
    <row r="886" s="6" customFormat="1" x14ac:dyDescent="0.25"/>
    <row r="887" s="6" customFormat="1" x14ac:dyDescent="0.25"/>
    <row r="888" s="6" customFormat="1" x14ac:dyDescent="0.25"/>
    <row r="889" s="6" customFormat="1" x14ac:dyDescent="0.25"/>
    <row r="890" s="6" customFormat="1" x14ac:dyDescent="0.25"/>
    <row r="891" s="6" customFormat="1" x14ac:dyDescent="0.25"/>
    <row r="892" s="6" customFormat="1" x14ac:dyDescent="0.25"/>
    <row r="893" s="6" customFormat="1" x14ac:dyDescent="0.25"/>
    <row r="894" s="6" customFormat="1" x14ac:dyDescent="0.25"/>
    <row r="895" s="6" customFormat="1" x14ac:dyDescent="0.25"/>
    <row r="896" s="6" customFormat="1" x14ac:dyDescent="0.25"/>
    <row r="897" s="6" customFormat="1" x14ac:dyDescent="0.25"/>
    <row r="898" s="6" customFormat="1" x14ac:dyDescent="0.25"/>
    <row r="899" s="6" customFormat="1" x14ac:dyDescent="0.25"/>
    <row r="900" s="6" customFormat="1" x14ac:dyDescent="0.25"/>
    <row r="901" s="6" customFormat="1" x14ac:dyDescent="0.25"/>
    <row r="902" s="6" customFormat="1" x14ac:dyDescent="0.25"/>
    <row r="903" s="6" customFormat="1" x14ac:dyDescent="0.25"/>
    <row r="904" s="6" customFormat="1" x14ac:dyDescent="0.25"/>
    <row r="905" s="6" customFormat="1" x14ac:dyDescent="0.25"/>
    <row r="906" s="6" customFormat="1" x14ac:dyDescent="0.25"/>
    <row r="907" s="6" customFormat="1" x14ac:dyDescent="0.25"/>
    <row r="908" s="6" customFormat="1" x14ac:dyDescent="0.25"/>
    <row r="909" s="6" customFormat="1" x14ac:dyDescent="0.25"/>
    <row r="910" s="6" customFormat="1" x14ac:dyDescent="0.25"/>
    <row r="911" s="6" customFormat="1" x14ac:dyDescent="0.25"/>
    <row r="912" s="6" customFormat="1" x14ac:dyDescent="0.25"/>
    <row r="913" s="6" customFormat="1" x14ac:dyDescent="0.25"/>
    <row r="914" s="6" customFormat="1" x14ac:dyDescent="0.25"/>
    <row r="915" s="6" customFormat="1" x14ac:dyDescent="0.25"/>
    <row r="916" s="6" customFormat="1" x14ac:dyDescent="0.25"/>
    <row r="917" s="6" customFormat="1" x14ac:dyDescent="0.25"/>
    <row r="918" s="6" customFormat="1" x14ac:dyDescent="0.25"/>
    <row r="919" s="6" customFormat="1" x14ac:dyDescent="0.25"/>
    <row r="920" s="6" customFormat="1" x14ac:dyDescent="0.25"/>
    <row r="921" s="6" customFormat="1" x14ac:dyDescent="0.25"/>
    <row r="922" s="6" customFormat="1" x14ac:dyDescent="0.25"/>
    <row r="923" s="6" customFormat="1" x14ac:dyDescent="0.25"/>
    <row r="924" s="6" customFormat="1" x14ac:dyDescent="0.25"/>
    <row r="925" s="6" customFormat="1" x14ac:dyDescent="0.25"/>
    <row r="926" s="6" customFormat="1" x14ac:dyDescent="0.25"/>
    <row r="927" s="6" customFormat="1" x14ac:dyDescent="0.25"/>
    <row r="928" s="6" customFormat="1" x14ac:dyDescent="0.25"/>
    <row r="929" s="6" customFormat="1" x14ac:dyDescent="0.25"/>
    <row r="930" s="6" customFormat="1" x14ac:dyDescent="0.25"/>
    <row r="931" s="6" customFormat="1" x14ac:dyDescent="0.25"/>
    <row r="932" s="6" customFormat="1" x14ac:dyDescent="0.25"/>
    <row r="933" s="6" customFormat="1" x14ac:dyDescent="0.25"/>
    <row r="934" s="6" customFormat="1" x14ac:dyDescent="0.25"/>
    <row r="935" s="6" customFormat="1" x14ac:dyDescent="0.25"/>
    <row r="936" s="6" customFormat="1" x14ac:dyDescent="0.25"/>
    <row r="937" s="6" customFormat="1" x14ac:dyDescent="0.25"/>
    <row r="938" s="6" customFormat="1" x14ac:dyDescent="0.25"/>
    <row r="939" s="6" customFormat="1" x14ac:dyDescent="0.25"/>
    <row r="940" s="6" customFormat="1" x14ac:dyDescent="0.25"/>
    <row r="941" s="6" customFormat="1" x14ac:dyDescent="0.25"/>
    <row r="942" s="6" customFormat="1" x14ac:dyDescent="0.25"/>
    <row r="943" s="6" customFormat="1" x14ac:dyDescent="0.25"/>
    <row r="944" s="6" customFormat="1" x14ac:dyDescent="0.25"/>
    <row r="945" s="6" customFormat="1" x14ac:dyDescent="0.25"/>
    <row r="946" s="6" customFormat="1" x14ac:dyDescent="0.25"/>
    <row r="947" s="6" customFormat="1" x14ac:dyDescent="0.25"/>
    <row r="948" s="6" customFormat="1" x14ac:dyDescent="0.25"/>
    <row r="949" s="6" customFormat="1" x14ac:dyDescent="0.25"/>
    <row r="950" s="6" customFormat="1" x14ac:dyDescent="0.25"/>
    <row r="951" s="6" customFormat="1" x14ac:dyDescent="0.25"/>
    <row r="952" s="6" customFormat="1" x14ac:dyDescent="0.25"/>
    <row r="953" s="6" customFormat="1" x14ac:dyDescent="0.25"/>
    <row r="954" s="6" customFormat="1" x14ac:dyDescent="0.25"/>
    <row r="955" s="6" customFormat="1" x14ac:dyDescent="0.25"/>
    <row r="956" s="6" customFormat="1" x14ac:dyDescent="0.25"/>
    <row r="957" s="6" customFormat="1" x14ac:dyDescent="0.25"/>
    <row r="958" s="6" customFormat="1" x14ac:dyDescent="0.25"/>
    <row r="959" s="6" customFormat="1" x14ac:dyDescent="0.25"/>
    <row r="960" s="6" customFormat="1" x14ac:dyDescent="0.25"/>
    <row r="961" s="6" customFormat="1" x14ac:dyDescent="0.25"/>
    <row r="962" s="6" customFormat="1" x14ac:dyDescent="0.25"/>
    <row r="963" s="6" customFormat="1" x14ac:dyDescent="0.25"/>
    <row r="964" s="6" customFormat="1" x14ac:dyDescent="0.25"/>
    <row r="965" s="6" customFormat="1" x14ac:dyDescent="0.25"/>
    <row r="966" s="6" customFormat="1" x14ac:dyDescent="0.25"/>
    <row r="967" s="6" customFormat="1" x14ac:dyDescent="0.25"/>
    <row r="968" s="6" customFormat="1" x14ac:dyDescent="0.25"/>
    <row r="969" s="6" customFormat="1" x14ac:dyDescent="0.25"/>
    <row r="970" s="6" customFormat="1" x14ac:dyDescent="0.25"/>
    <row r="971" s="6" customFormat="1" x14ac:dyDescent="0.25"/>
    <row r="972" s="6" customFormat="1" x14ac:dyDescent="0.25"/>
    <row r="973" s="6" customFormat="1" x14ac:dyDescent="0.25"/>
    <row r="974" s="6" customFormat="1" x14ac:dyDescent="0.25"/>
    <row r="975" s="6" customFormat="1" x14ac:dyDescent="0.25"/>
    <row r="976" s="6" customFormat="1" x14ac:dyDescent="0.25"/>
    <row r="977" s="6" customFormat="1" x14ac:dyDescent="0.25"/>
    <row r="978" s="6" customFormat="1" x14ac:dyDescent="0.25"/>
    <row r="979" s="6" customFormat="1" x14ac:dyDescent="0.25"/>
    <row r="980" s="6" customFormat="1" x14ac:dyDescent="0.25"/>
    <row r="981" s="6" customFormat="1" x14ac:dyDescent="0.25"/>
    <row r="982" s="6" customFormat="1" x14ac:dyDescent="0.25"/>
    <row r="983" s="6" customFormat="1" x14ac:dyDescent="0.25"/>
    <row r="984" s="6" customFormat="1" x14ac:dyDescent="0.25"/>
    <row r="985" s="6" customFormat="1" x14ac:dyDescent="0.25"/>
    <row r="986" s="6" customFormat="1" x14ac:dyDescent="0.25"/>
    <row r="987" s="6" customFormat="1" x14ac:dyDescent="0.25"/>
    <row r="988" s="6" customFormat="1" x14ac:dyDescent="0.25"/>
    <row r="989" s="6" customFormat="1" x14ac:dyDescent="0.25"/>
    <row r="990" s="6" customFormat="1" x14ac:dyDescent="0.25"/>
    <row r="991" s="6" customFormat="1" x14ac:dyDescent="0.25"/>
    <row r="992" s="6" customFormat="1" x14ac:dyDescent="0.25"/>
    <row r="993" s="6" customFormat="1" x14ac:dyDescent="0.25"/>
    <row r="994" s="6" customFormat="1" x14ac:dyDescent="0.25"/>
    <row r="995" s="6" customFormat="1" x14ac:dyDescent="0.25"/>
    <row r="996" s="6" customFormat="1" x14ac:dyDescent="0.25"/>
    <row r="997" s="6" customFormat="1" x14ac:dyDescent="0.25"/>
    <row r="998" s="6" customFormat="1" x14ac:dyDescent="0.25"/>
    <row r="999" s="6" customFormat="1" x14ac:dyDescent="0.25"/>
    <row r="1000" s="6" customFormat="1" x14ac:dyDescent="0.25"/>
    <row r="1001" s="6" customFormat="1" x14ac:dyDescent="0.25"/>
    <row r="1002" s="6" customFormat="1" x14ac:dyDescent="0.25"/>
    <row r="1003" s="6" customFormat="1" x14ac:dyDescent="0.25"/>
    <row r="1004" s="6" customFormat="1" x14ac:dyDescent="0.25"/>
    <row r="1005" s="6" customFormat="1" x14ac:dyDescent="0.25"/>
    <row r="1006" s="6" customFormat="1" x14ac:dyDescent="0.25"/>
    <row r="1007" s="6" customFormat="1" x14ac:dyDescent="0.25"/>
    <row r="1008" s="6" customFormat="1" x14ac:dyDescent="0.25"/>
    <row r="1009" s="6" customFormat="1" x14ac:dyDescent="0.25"/>
    <row r="1010" s="6" customFormat="1" x14ac:dyDescent="0.25"/>
    <row r="1011" s="6" customFormat="1" x14ac:dyDescent="0.25"/>
    <row r="1012" s="6" customFormat="1" x14ac:dyDescent="0.25"/>
    <row r="1013" s="6" customFormat="1" x14ac:dyDescent="0.25"/>
    <row r="1014" s="6" customFormat="1" x14ac:dyDescent="0.25"/>
    <row r="1015" s="6" customFormat="1" x14ac:dyDescent="0.25"/>
    <row r="1016" s="6" customFormat="1" x14ac:dyDescent="0.25"/>
    <row r="1017" s="6" customFormat="1" x14ac:dyDescent="0.25"/>
    <row r="1018" s="6" customFormat="1" x14ac:dyDescent="0.25"/>
    <row r="1019" s="6" customFormat="1" x14ac:dyDescent="0.25"/>
    <row r="1020" s="6" customFormat="1" x14ac:dyDescent="0.25"/>
    <row r="1021" s="6" customFormat="1" x14ac:dyDescent="0.25"/>
    <row r="1022" s="6" customFormat="1" x14ac:dyDescent="0.25"/>
    <row r="1023" s="6" customFormat="1" x14ac:dyDescent="0.25"/>
    <row r="1024" s="6" customFormat="1" x14ac:dyDescent="0.25"/>
    <row r="1025" s="6" customFormat="1" x14ac:dyDescent="0.25"/>
    <row r="1026" s="6" customFormat="1" x14ac:dyDescent="0.25"/>
    <row r="1027" s="6" customFormat="1" x14ac:dyDescent="0.25"/>
    <row r="1028" s="6" customFormat="1" x14ac:dyDescent="0.25"/>
    <row r="1029" s="6" customFormat="1" x14ac:dyDescent="0.25"/>
    <row r="1030" s="6" customFormat="1" x14ac:dyDescent="0.25"/>
    <row r="1031" s="6" customFormat="1" x14ac:dyDescent="0.25"/>
    <row r="1032" s="6" customFormat="1" x14ac:dyDescent="0.25"/>
    <row r="1033" s="6" customFormat="1" x14ac:dyDescent="0.25"/>
    <row r="1034" s="6" customFormat="1" x14ac:dyDescent="0.25"/>
    <row r="1035" s="6" customFormat="1" x14ac:dyDescent="0.25"/>
    <row r="1036" s="6" customFormat="1" x14ac:dyDescent="0.25"/>
    <row r="1037" s="6" customFormat="1" x14ac:dyDescent="0.25"/>
    <row r="1038" s="6" customFormat="1" x14ac:dyDescent="0.25"/>
    <row r="1039" s="6" customFormat="1" x14ac:dyDescent="0.25"/>
    <row r="1040" s="6" customFormat="1" x14ac:dyDescent="0.25"/>
    <row r="1041" s="6" customFormat="1" x14ac:dyDescent="0.25"/>
    <row r="1042" s="6" customFormat="1" x14ac:dyDescent="0.25"/>
    <row r="1043" s="6" customFormat="1" x14ac:dyDescent="0.25"/>
    <row r="1044" s="6" customFormat="1" x14ac:dyDescent="0.25"/>
    <row r="1045" s="6" customFormat="1" x14ac:dyDescent="0.25"/>
    <row r="1046" s="6" customFormat="1" x14ac:dyDescent="0.25"/>
    <row r="1047" s="6" customFormat="1" x14ac:dyDescent="0.25"/>
    <row r="1048" s="6" customFormat="1" x14ac:dyDescent="0.25"/>
    <row r="1049" s="6" customFormat="1" x14ac:dyDescent="0.25"/>
    <row r="1050" s="6" customFormat="1" x14ac:dyDescent="0.25"/>
    <row r="1051" s="6" customFormat="1" x14ac:dyDescent="0.25"/>
    <row r="1052" s="6" customFormat="1" x14ac:dyDescent="0.25"/>
    <row r="1053" s="6" customFormat="1" x14ac:dyDescent="0.25"/>
    <row r="1054" s="6" customFormat="1" x14ac:dyDescent="0.25"/>
    <row r="1055" s="6" customFormat="1" x14ac:dyDescent="0.25"/>
    <row r="1056" s="6" customFormat="1" x14ac:dyDescent="0.25"/>
    <row r="1057" s="6" customFormat="1" x14ac:dyDescent="0.25"/>
    <row r="1058" s="6" customFormat="1" x14ac:dyDescent="0.25"/>
    <row r="1059" s="6" customFormat="1" x14ac:dyDescent="0.25"/>
    <row r="1060" s="6" customFormat="1" x14ac:dyDescent="0.25"/>
    <row r="1061" s="6" customFormat="1" x14ac:dyDescent="0.25"/>
    <row r="1062" s="6" customFormat="1" x14ac:dyDescent="0.25"/>
    <row r="1063" s="6" customFormat="1" x14ac:dyDescent="0.25"/>
    <row r="1064" s="6" customFormat="1" x14ac:dyDescent="0.25"/>
    <row r="1065" s="6" customFormat="1" x14ac:dyDescent="0.25"/>
    <row r="1066" s="6" customFormat="1" x14ac:dyDescent="0.25"/>
    <row r="1067" s="6" customFormat="1" x14ac:dyDescent="0.25"/>
    <row r="1068" s="6" customFormat="1" x14ac:dyDescent="0.25"/>
    <row r="1069" s="6" customFormat="1" x14ac:dyDescent="0.25"/>
    <row r="1070" s="6" customFormat="1" x14ac:dyDescent="0.25"/>
    <row r="1071" s="6" customFormat="1" x14ac:dyDescent="0.25"/>
    <row r="1072" s="6" customFormat="1" x14ac:dyDescent="0.25"/>
    <row r="1073" spans="3:11" s="6" customFormat="1" x14ac:dyDescent="0.25"/>
    <row r="1074" spans="3:11" s="6" customFormat="1" x14ac:dyDescent="0.25"/>
    <row r="1075" spans="3:11" s="6" customFormat="1" x14ac:dyDescent="0.25"/>
    <row r="1076" spans="3:11" s="6" customFormat="1" x14ac:dyDescent="0.25"/>
    <row r="1077" spans="3:11" s="6" customFormat="1" x14ac:dyDescent="0.25"/>
    <row r="1078" spans="3:11" s="6" customFormat="1" x14ac:dyDescent="0.25"/>
    <row r="1079" spans="3:11" s="6" customFormat="1" x14ac:dyDescent="0.25"/>
    <row r="1080" spans="3:11" s="6" customFormat="1" x14ac:dyDescent="0.25"/>
    <row r="1081" spans="3:11" x14ac:dyDescent="0.25">
      <c r="C1081" s="6"/>
      <c r="D1081" s="6"/>
      <c r="K1081" s="6"/>
    </row>
    <row r="1082" spans="3:11" x14ac:dyDescent="0.25">
      <c r="C1082" s="6"/>
      <c r="D1082" s="6"/>
      <c r="K1082" s="6"/>
    </row>
    <row r="1083" spans="3:11" x14ac:dyDescent="0.25">
      <c r="C1083" s="6"/>
      <c r="D1083" s="6"/>
      <c r="K1083" s="6"/>
    </row>
    <row r="1084" spans="3:11" x14ac:dyDescent="0.25">
      <c r="C1084" s="6"/>
      <c r="D1084" s="6"/>
      <c r="K1084" s="6"/>
    </row>
    <row r="1085" spans="3:11" x14ac:dyDescent="0.25">
      <c r="C1085" s="6"/>
      <c r="D1085" s="6"/>
      <c r="K1085" s="6"/>
    </row>
    <row r="1086" spans="3:11" x14ac:dyDescent="0.25">
      <c r="C1086" s="6"/>
      <c r="D1086" s="6"/>
      <c r="K1086" s="6"/>
    </row>
    <row r="1087" spans="3:11" x14ac:dyDescent="0.25">
      <c r="C1087" s="6"/>
      <c r="D1087" s="6"/>
      <c r="K1087" s="6"/>
    </row>
    <row r="1088" spans="3:11" x14ac:dyDescent="0.25">
      <c r="C1088" s="6"/>
      <c r="D1088" s="6"/>
      <c r="K1088" s="6"/>
    </row>
    <row r="1089" spans="3:11" x14ac:dyDescent="0.25">
      <c r="C1089" s="6"/>
      <c r="D1089" s="6"/>
      <c r="K1089" s="6"/>
    </row>
    <row r="1090" spans="3:11" x14ac:dyDescent="0.25">
      <c r="C1090" s="6"/>
      <c r="D1090" s="6"/>
      <c r="K1090" s="6"/>
    </row>
    <row r="1091" spans="3:11" x14ac:dyDescent="0.25">
      <c r="C1091" s="6"/>
      <c r="D1091" s="6"/>
      <c r="K1091" s="6"/>
    </row>
    <row r="1092" spans="3:11" x14ac:dyDescent="0.25">
      <c r="C1092" s="6"/>
      <c r="D1092" s="6"/>
      <c r="K1092" s="6"/>
    </row>
    <row r="1093" spans="3:11" x14ac:dyDescent="0.25">
      <c r="C1093" s="6"/>
      <c r="D1093" s="6"/>
      <c r="K1093" s="6"/>
    </row>
    <row r="1094" spans="3:11" x14ac:dyDescent="0.25">
      <c r="C1094" s="6"/>
      <c r="D1094" s="6"/>
      <c r="K1094" s="6"/>
    </row>
    <row r="1095" spans="3:11" x14ac:dyDescent="0.25">
      <c r="C1095" s="6"/>
      <c r="D1095" s="6"/>
      <c r="K1095" s="6"/>
    </row>
    <row r="1096" spans="3:11" x14ac:dyDescent="0.25">
      <c r="C1096" s="6"/>
      <c r="D1096" s="6"/>
      <c r="K1096" s="6"/>
    </row>
    <row r="1097" spans="3:11" s="6" customFormat="1" x14ac:dyDescent="0.25"/>
    <row r="1098" spans="3:11" s="6" customFormat="1" x14ac:dyDescent="0.25"/>
    <row r="1099" spans="3:11" s="6" customFormat="1" x14ac:dyDescent="0.25"/>
    <row r="1100" spans="3:11" s="6" customFormat="1" x14ac:dyDescent="0.25"/>
    <row r="1101" spans="3:11" s="6" customFormat="1" x14ac:dyDescent="0.25"/>
    <row r="1102" spans="3:11" s="6" customFormat="1" x14ac:dyDescent="0.25"/>
    <row r="1103" spans="3:11" s="6" customFormat="1" x14ac:dyDescent="0.25"/>
    <row r="1104" spans="3:11" s="6" customFormat="1" x14ac:dyDescent="0.25"/>
    <row r="1105" s="6" customFormat="1" x14ac:dyDescent="0.25"/>
    <row r="1106" s="6" customFormat="1" x14ac:dyDescent="0.25"/>
    <row r="1107" s="6" customFormat="1" x14ac:dyDescent="0.25"/>
    <row r="1108" s="6" customFormat="1" x14ac:dyDescent="0.25"/>
    <row r="1109" s="6" customFormat="1" x14ac:dyDescent="0.25"/>
    <row r="1110" s="6" customFormat="1" x14ac:dyDescent="0.25"/>
    <row r="1111" s="6" customFormat="1" x14ac:dyDescent="0.25"/>
    <row r="1112" s="6" customFormat="1" x14ac:dyDescent="0.25"/>
    <row r="1113" s="6" customFormat="1" x14ac:dyDescent="0.25"/>
    <row r="1114" s="6" customFormat="1" x14ac:dyDescent="0.25"/>
    <row r="1115" s="6" customFormat="1" x14ac:dyDescent="0.25"/>
    <row r="1116" s="6" customFormat="1" x14ac:dyDescent="0.25"/>
    <row r="1117" s="6" customFormat="1" x14ac:dyDescent="0.25"/>
    <row r="1118" s="6" customFormat="1" x14ac:dyDescent="0.25"/>
    <row r="1119" s="6" customFormat="1" x14ac:dyDescent="0.25"/>
    <row r="1120" s="6" customFormat="1" x14ac:dyDescent="0.25"/>
    <row r="1121" s="6" customFormat="1" x14ac:dyDescent="0.25"/>
    <row r="1122" s="6" customFormat="1" x14ac:dyDescent="0.25"/>
    <row r="1123" s="6" customFormat="1" x14ac:dyDescent="0.25"/>
    <row r="1124" s="6" customFormat="1" x14ac:dyDescent="0.25"/>
    <row r="1125" s="6" customFormat="1" x14ac:dyDescent="0.25"/>
    <row r="1126" s="6" customFormat="1" x14ac:dyDescent="0.25"/>
    <row r="1127" s="6" customFormat="1" x14ac:dyDescent="0.25"/>
    <row r="1128" s="6" customFormat="1" x14ac:dyDescent="0.25"/>
    <row r="1129" s="6" customFormat="1" x14ac:dyDescent="0.25"/>
    <row r="1130" s="6" customFormat="1" x14ac:dyDescent="0.25"/>
    <row r="1131" s="6" customFormat="1" x14ac:dyDescent="0.25"/>
    <row r="1132" s="6" customFormat="1" x14ac:dyDescent="0.25"/>
    <row r="1133" s="6" customFormat="1" x14ac:dyDescent="0.25"/>
    <row r="1134" s="6" customFormat="1" x14ac:dyDescent="0.25"/>
    <row r="1135" s="6" customFormat="1" x14ac:dyDescent="0.25"/>
    <row r="1136" s="6" customFormat="1" x14ac:dyDescent="0.25"/>
    <row r="1137" s="6" customFormat="1" x14ac:dyDescent="0.25"/>
    <row r="1138" s="6" customFormat="1" x14ac:dyDescent="0.25"/>
    <row r="1139" s="6" customFormat="1" x14ac:dyDescent="0.25"/>
    <row r="1140" s="6" customFormat="1" x14ac:dyDescent="0.25"/>
    <row r="1141" s="6" customFormat="1" x14ac:dyDescent="0.25"/>
    <row r="1142" s="6" customFormat="1" x14ac:dyDescent="0.25"/>
    <row r="1143" s="6" customFormat="1" x14ac:dyDescent="0.25"/>
    <row r="1144" s="6" customFormat="1" x14ac:dyDescent="0.25"/>
    <row r="1145" s="6" customFormat="1" x14ac:dyDescent="0.25"/>
    <row r="1146" s="6" customFormat="1" x14ac:dyDescent="0.25"/>
    <row r="1147" s="6" customFormat="1" x14ac:dyDescent="0.25"/>
    <row r="1148" s="6" customFormat="1" x14ac:dyDescent="0.25"/>
    <row r="1149" s="6" customFormat="1" x14ac:dyDescent="0.25"/>
    <row r="1150" s="6" customFormat="1" x14ac:dyDescent="0.25"/>
    <row r="1151" s="6" customFormat="1" x14ac:dyDescent="0.25"/>
    <row r="1152" s="6" customFormat="1" x14ac:dyDescent="0.25"/>
    <row r="1153" s="6" customFormat="1" x14ac:dyDescent="0.25"/>
    <row r="1154" s="6" customFormat="1" x14ac:dyDescent="0.25"/>
    <row r="1155" s="6" customFormat="1" x14ac:dyDescent="0.25"/>
    <row r="1156" s="6" customFormat="1" x14ac:dyDescent="0.25"/>
    <row r="1157" s="6" customFormat="1" x14ac:dyDescent="0.25"/>
    <row r="1158" s="6" customFormat="1" x14ac:dyDescent="0.25"/>
    <row r="1159" s="6" customFormat="1" x14ac:dyDescent="0.25"/>
    <row r="1160" s="6" customFormat="1" x14ac:dyDescent="0.25"/>
    <row r="1161" s="6" customFormat="1" x14ac:dyDescent="0.25"/>
    <row r="1162" s="6" customFormat="1" x14ac:dyDescent="0.25"/>
    <row r="1163" s="6" customFormat="1" x14ac:dyDescent="0.25"/>
    <row r="1164" s="6" customFormat="1" x14ac:dyDescent="0.25"/>
    <row r="1165" s="6" customFormat="1" x14ac:dyDescent="0.25"/>
    <row r="1166" s="6" customFormat="1" x14ac:dyDescent="0.25"/>
    <row r="1167" s="6" customFormat="1" x14ac:dyDescent="0.25"/>
    <row r="1168" s="6" customFormat="1" x14ac:dyDescent="0.25"/>
    <row r="1169" s="6" customFormat="1" x14ac:dyDescent="0.25"/>
    <row r="1170" s="6" customFormat="1" x14ac:dyDescent="0.25"/>
    <row r="1171" s="6" customFormat="1" x14ac:dyDescent="0.25"/>
    <row r="1172" s="6" customFormat="1" x14ac:dyDescent="0.25"/>
    <row r="1173" s="6" customFormat="1" x14ac:dyDescent="0.25"/>
    <row r="1174" s="6" customFormat="1" x14ac:dyDescent="0.25"/>
    <row r="1175" s="6" customFormat="1" x14ac:dyDescent="0.25"/>
    <row r="1176" s="6" customFormat="1" x14ac:dyDescent="0.25"/>
    <row r="1177" s="6" customFormat="1" x14ac:dyDescent="0.25"/>
    <row r="1178" s="6" customFormat="1" x14ac:dyDescent="0.25"/>
    <row r="1179" s="6" customFormat="1" x14ac:dyDescent="0.25"/>
    <row r="1180" s="6" customFormat="1" x14ac:dyDescent="0.25"/>
    <row r="1181" s="6" customFormat="1" x14ac:dyDescent="0.25"/>
    <row r="1182" s="6" customFormat="1" x14ac:dyDescent="0.25"/>
    <row r="1183" s="6" customFormat="1" x14ac:dyDescent="0.25"/>
    <row r="1184" s="6" customFormat="1" x14ac:dyDescent="0.25"/>
    <row r="1185" s="6" customFormat="1" x14ac:dyDescent="0.25"/>
    <row r="1186" s="6" customFormat="1" x14ac:dyDescent="0.25"/>
    <row r="1187" s="6" customFormat="1" x14ac:dyDescent="0.25"/>
    <row r="1188" s="6" customFormat="1" x14ac:dyDescent="0.25"/>
    <row r="1189" s="6" customFormat="1" x14ac:dyDescent="0.25"/>
    <row r="1190" s="6" customFormat="1" x14ac:dyDescent="0.25"/>
    <row r="1191" s="6" customFormat="1" x14ac:dyDescent="0.25"/>
    <row r="1192" s="6" customFormat="1" x14ac:dyDescent="0.25"/>
    <row r="1193" s="6" customFormat="1" x14ac:dyDescent="0.25"/>
    <row r="1194" s="6" customFormat="1" x14ac:dyDescent="0.25"/>
    <row r="1195" s="6" customFormat="1" x14ac:dyDescent="0.25"/>
    <row r="1196" s="6" customFormat="1" x14ac:dyDescent="0.25"/>
    <row r="1197" s="6" customFormat="1" x14ac:dyDescent="0.25"/>
    <row r="1198" s="6" customFormat="1" x14ac:dyDescent="0.25"/>
    <row r="1199" s="6" customFormat="1" x14ac:dyDescent="0.25"/>
    <row r="1200" s="6" customFormat="1" x14ac:dyDescent="0.25"/>
    <row r="1201" s="6" customFormat="1" x14ac:dyDescent="0.25"/>
    <row r="1202" s="6" customFormat="1" x14ac:dyDescent="0.25"/>
    <row r="1203" s="6" customFormat="1" x14ac:dyDescent="0.25"/>
    <row r="1204" s="6" customFormat="1" x14ac:dyDescent="0.25"/>
    <row r="1205" s="6" customFormat="1" x14ac:dyDescent="0.25"/>
    <row r="1206" s="6" customFormat="1" x14ac:dyDescent="0.25"/>
    <row r="1207" s="6" customFormat="1" x14ac:dyDescent="0.25"/>
    <row r="1208" s="6" customFormat="1" x14ac:dyDescent="0.25"/>
    <row r="1209" s="6" customFormat="1" x14ac:dyDescent="0.25"/>
    <row r="1210" s="6" customFormat="1" x14ac:dyDescent="0.25"/>
    <row r="1211" s="6" customFormat="1" x14ac:dyDescent="0.25"/>
    <row r="1212" s="6" customFormat="1" x14ac:dyDescent="0.25"/>
    <row r="1213" s="6" customFormat="1" x14ac:dyDescent="0.25"/>
    <row r="1214" s="6" customFormat="1" x14ac:dyDescent="0.25"/>
    <row r="1215" s="6" customFormat="1" x14ac:dyDescent="0.25"/>
    <row r="1216" s="6" customFormat="1" x14ac:dyDescent="0.25"/>
    <row r="1217" s="6" customFormat="1" x14ac:dyDescent="0.25"/>
    <row r="1218" s="6" customFormat="1" x14ac:dyDescent="0.25"/>
    <row r="1219" s="6" customFormat="1" x14ac:dyDescent="0.25"/>
    <row r="1220" s="6" customFormat="1" x14ac:dyDescent="0.25"/>
    <row r="1221" s="6" customFormat="1" x14ac:dyDescent="0.25"/>
    <row r="1222" s="6" customFormat="1" x14ac:dyDescent="0.25"/>
    <row r="1223" s="6" customFormat="1" x14ac:dyDescent="0.25"/>
    <row r="1224" s="6" customFormat="1" x14ac:dyDescent="0.25"/>
    <row r="1225" s="6" customFormat="1" x14ac:dyDescent="0.25"/>
    <row r="1226" s="6" customFormat="1" x14ac:dyDescent="0.25"/>
    <row r="1227" s="6" customFormat="1" x14ac:dyDescent="0.25"/>
    <row r="1228" s="6" customFormat="1" x14ac:dyDescent="0.25"/>
    <row r="1229" s="6" customFormat="1" x14ac:dyDescent="0.25"/>
    <row r="1230" s="6" customFormat="1" x14ac:dyDescent="0.25"/>
    <row r="1231" s="6" customFormat="1" x14ac:dyDescent="0.25"/>
    <row r="1232" s="6" customFormat="1" x14ac:dyDescent="0.25"/>
    <row r="1233" s="6" customFormat="1" x14ac:dyDescent="0.25"/>
    <row r="1234" s="6" customFormat="1" x14ac:dyDescent="0.25"/>
    <row r="1235" s="6" customFormat="1" x14ac:dyDescent="0.25"/>
    <row r="1236" s="6" customFormat="1" x14ac:dyDescent="0.25"/>
    <row r="1237" s="6" customFormat="1" x14ac:dyDescent="0.25"/>
    <row r="1238" s="6" customFormat="1" x14ac:dyDescent="0.25"/>
    <row r="1239" s="6" customFormat="1" x14ac:dyDescent="0.25"/>
    <row r="1240" s="6" customFormat="1" x14ac:dyDescent="0.25"/>
    <row r="1241" s="6" customFormat="1" x14ac:dyDescent="0.25"/>
    <row r="1242" s="6" customFormat="1" x14ac:dyDescent="0.25"/>
    <row r="1243" s="6" customFormat="1" x14ac:dyDescent="0.25"/>
    <row r="1244" s="6" customFormat="1" x14ac:dyDescent="0.25"/>
    <row r="1245" s="6" customFormat="1" x14ac:dyDescent="0.25"/>
    <row r="1246" s="6" customFormat="1" x14ac:dyDescent="0.25"/>
    <row r="1247" s="6" customFormat="1" x14ac:dyDescent="0.25"/>
    <row r="1248" s="6" customFormat="1" x14ac:dyDescent="0.25"/>
    <row r="1249" s="6" customFormat="1" x14ac:dyDescent="0.25"/>
    <row r="1250" s="6" customFormat="1" x14ac:dyDescent="0.25"/>
    <row r="1251" s="6" customFormat="1" x14ac:dyDescent="0.25"/>
    <row r="1252" s="6" customFormat="1" x14ac:dyDescent="0.25"/>
    <row r="1253" s="6" customFormat="1" x14ac:dyDescent="0.25"/>
    <row r="1254" s="6" customFormat="1" x14ac:dyDescent="0.25"/>
    <row r="1255" s="6" customFormat="1" x14ac:dyDescent="0.25"/>
    <row r="1256" s="6" customFormat="1" x14ac:dyDescent="0.25"/>
    <row r="1257" s="6" customFormat="1" x14ac:dyDescent="0.25"/>
    <row r="1258" s="6" customFormat="1" x14ac:dyDescent="0.25"/>
    <row r="1259" s="6" customFormat="1" x14ac:dyDescent="0.25"/>
    <row r="1260" s="6" customFormat="1" x14ac:dyDescent="0.25"/>
    <row r="1261" s="6" customFormat="1" x14ac:dyDescent="0.25"/>
    <row r="1262" s="6" customFormat="1" x14ac:dyDescent="0.25"/>
    <row r="1263" s="6" customFormat="1" x14ac:dyDescent="0.25"/>
    <row r="1264" s="6" customFormat="1" x14ac:dyDescent="0.25"/>
    <row r="1265" s="6" customFormat="1" x14ac:dyDescent="0.25"/>
    <row r="1266" s="6" customFormat="1" x14ac:dyDescent="0.25"/>
    <row r="1267" s="6" customFormat="1" x14ac:dyDescent="0.25"/>
    <row r="1268" s="6" customFormat="1" x14ac:dyDescent="0.25"/>
    <row r="1269" s="6" customFormat="1" x14ac:dyDescent="0.25"/>
    <row r="1270" s="6" customFormat="1" x14ac:dyDescent="0.25"/>
    <row r="1271" s="6" customFormat="1" x14ac:dyDescent="0.25"/>
    <row r="1272" s="6" customFormat="1" x14ac:dyDescent="0.25"/>
    <row r="1273" s="6" customFormat="1" x14ac:dyDescent="0.25"/>
    <row r="1274" s="6" customFormat="1" x14ac:dyDescent="0.25"/>
    <row r="1275" s="6" customFormat="1" x14ac:dyDescent="0.25"/>
    <row r="1276" s="6" customFormat="1" x14ac:dyDescent="0.25"/>
    <row r="1277" s="6" customFormat="1" x14ac:dyDescent="0.25"/>
    <row r="1278" s="6" customFormat="1" x14ac:dyDescent="0.25"/>
    <row r="1279" s="6" customFormat="1" x14ac:dyDescent="0.25"/>
    <row r="1280" s="6" customFormat="1" x14ac:dyDescent="0.25"/>
    <row r="1281" s="6" customFormat="1" x14ac:dyDescent="0.25"/>
    <row r="1282" s="6" customFormat="1" x14ac:dyDescent="0.25"/>
    <row r="1283" s="6" customFormat="1" x14ac:dyDescent="0.25"/>
    <row r="1284" s="6" customFormat="1" x14ac:dyDescent="0.25"/>
    <row r="1285" s="6" customFormat="1" x14ac:dyDescent="0.25"/>
    <row r="1286" s="6" customFormat="1" x14ac:dyDescent="0.25"/>
    <row r="1287" s="6" customFormat="1" x14ac:dyDescent="0.25"/>
    <row r="1288" s="6" customFormat="1" x14ac:dyDescent="0.25"/>
    <row r="1289" s="6" customFormat="1" x14ac:dyDescent="0.25"/>
    <row r="1290" s="6" customFormat="1" x14ac:dyDescent="0.25"/>
    <row r="1291" s="6" customFormat="1" x14ac:dyDescent="0.25"/>
    <row r="1292" s="6" customFormat="1" x14ac:dyDescent="0.25"/>
    <row r="1293" s="6" customFormat="1" x14ac:dyDescent="0.25"/>
    <row r="1294" s="6" customFormat="1" x14ac:dyDescent="0.25"/>
    <row r="1295" s="6" customFormat="1" x14ac:dyDescent="0.25"/>
    <row r="1296" s="6" customFormat="1" x14ac:dyDescent="0.25"/>
    <row r="1297" s="6" customFormat="1" x14ac:dyDescent="0.25"/>
    <row r="1298" s="6" customFormat="1" x14ac:dyDescent="0.25"/>
    <row r="1299" s="6" customFormat="1" x14ac:dyDescent="0.25"/>
    <row r="1300" s="6" customFormat="1" x14ac:dyDescent="0.25"/>
    <row r="1301" s="6" customFormat="1" x14ac:dyDescent="0.25"/>
    <row r="1302" s="6" customFormat="1" x14ac:dyDescent="0.25"/>
    <row r="1303" s="6" customFormat="1" x14ac:dyDescent="0.25"/>
    <row r="1304" s="6" customFormat="1" x14ac:dyDescent="0.25"/>
    <row r="1305" s="6" customFormat="1" x14ac:dyDescent="0.25"/>
    <row r="1306" s="6" customFormat="1" x14ac:dyDescent="0.25"/>
    <row r="1307" s="6" customFormat="1" x14ac:dyDescent="0.25"/>
    <row r="1308" s="6" customFormat="1" x14ac:dyDescent="0.25"/>
    <row r="1309" s="6" customFormat="1" x14ac:dyDescent="0.25"/>
    <row r="1310" s="6" customFormat="1" x14ac:dyDescent="0.25"/>
    <row r="1311" s="6" customFormat="1" x14ac:dyDescent="0.25"/>
    <row r="1312" s="6" customFormat="1" x14ac:dyDescent="0.25"/>
    <row r="1313" s="6" customFormat="1" x14ac:dyDescent="0.25"/>
    <row r="1314" s="6" customFormat="1" x14ac:dyDescent="0.25"/>
    <row r="1315" s="6" customFormat="1" x14ac:dyDescent="0.25"/>
    <row r="1316" s="6" customFormat="1" x14ac:dyDescent="0.25"/>
    <row r="1317" s="6" customFormat="1" x14ac:dyDescent="0.25"/>
    <row r="1318" s="6" customFormat="1" x14ac:dyDescent="0.25"/>
    <row r="1319" s="6" customFormat="1" x14ac:dyDescent="0.25"/>
    <row r="1320" s="6" customFormat="1" x14ac:dyDescent="0.25"/>
    <row r="1321" s="6" customFormat="1" x14ac:dyDescent="0.25"/>
    <row r="1322" s="6" customFormat="1" x14ac:dyDescent="0.25"/>
    <row r="1323" s="6" customFormat="1" x14ac:dyDescent="0.25"/>
    <row r="1324" s="6" customFormat="1" x14ac:dyDescent="0.25"/>
    <row r="1325" s="6" customFormat="1" x14ac:dyDescent="0.25"/>
    <row r="1326" s="6" customFormat="1" x14ac:dyDescent="0.25"/>
    <row r="1327" s="6" customFormat="1" x14ac:dyDescent="0.25"/>
    <row r="1328" s="6" customFormat="1" x14ac:dyDescent="0.25"/>
    <row r="1329" s="6" customFormat="1" x14ac:dyDescent="0.25"/>
    <row r="1330" s="6" customFormat="1" x14ac:dyDescent="0.25"/>
    <row r="1331" s="6" customFormat="1" x14ac:dyDescent="0.25"/>
    <row r="1332" s="6" customFormat="1" x14ac:dyDescent="0.25"/>
    <row r="1333" s="6" customFormat="1" x14ac:dyDescent="0.25"/>
    <row r="1334" s="6" customFormat="1" x14ac:dyDescent="0.25"/>
    <row r="1335" s="6" customFormat="1" x14ac:dyDescent="0.25"/>
    <row r="1336" s="6" customFormat="1" x14ac:dyDescent="0.25"/>
    <row r="1337" s="6" customFormat="1" x14ac:dyDescent="0.25"/>
    <row r="1338" s="6" customFormat="1" x14ac:dyDescent="0.25"/>
    <row r="1339" s="6" customFormat="1" x14ac:dyDescent="0.25"/>
    <row r="1340" s="6" customFormat="1" x14ac:dyDescent="0.25"/>
    <row r="1341" s="6" customFormat="1" x14ac:dyDescent="0.25"/>
    <row r="1342" s="6" customFormat="1" x14ac:dyDescent="0.25"/>
    <row r="1343" s="6" customFormat="1" x14ac:dyDescent="0.25"/>
    <row r="1344" s="6" customFormat="1" x14ac:dyDescent="0.25"/>
    <row r="1345" s="6" customFormat="1" x14ac:dyDescent="0.25"/>
    <row r="1346" s="6" customFormat="1" x14ac:dyDescent="0.25"/>
    <row r="1347" s="6" customFormat="1" x14ac:dyDescent="0.25"/>
    <row r="1348" s="6" customFormat="1" x14ac:dyDescent="0.25"/>
    <row r="1349" s="6" customFormat="1" x14ac:dyDescent="0.25"/>
    <row r="1350" s="6" customFormat="1" x14ac:dyDescent="0.25"/>
    <row r="1351" s="6" customFormat="1" x14ac:dyDescent="0.25"/>
    <row r="1352" s="6" customFormat="1" x14ac:dyDescent="0.25"/>
    <row r="1353" s="6" customFormat="1" x14ac:dyDescent="0.25"/>
    <row r="1354" s="6" customFormat="1" x14ac:dyDescent="0.25"/>
    <row r="1355" s="6" customFormat="1" x14ac:dyDescent="0.25"/>
    <row r="1356" s="6" customFormat="1" x14ac:dyDescent="0.25"/>
    <row r="1357" s="6" customFormat="1" x14ac:dyDescent="0.25"/>
    <row r="1358" s="6" customFormat="1" x14ac:dyDescent="0.25"/>
    <row r="1359" s="6" customFormat="1" x14ac:dyDescent="0.25"/>
    <row r="1360" s="6" customFormat="1" x14ac:dyDescent="0.25"/>
    <row r="1361" s="6" customFormat="1" x14ac:dyDescent="0.25"/>
    <row r="1362" s="6" customFormat="1" x14ac:dyDescent="0.25"/>
    <row r="1363" s="6" customFormat="1" x14ac:dyDescent="0.25"/>
    <row r="1364" s="6" customFormat="1" x14ac:dyDescent="0.25"/>
    <row r="1365" s="6" customFormat="1" x14ac:dyDescent="0.25"/>
    <row r="1366" s="6" customFormat="1" x14ac:dyDescent="0.25"/>
    <row r="1367" s="6" customFormat="1" x14ac:dyDescent="0.25"/>
    <row r="1368" s="6" customFormat="1" x14ac:dyDescent="0.25"/>
    <row r="1369" s="6" customFormat="1" x14ac:dyDescent="0.25"/>
    <row r="1370" s="6" customFormat="1" x14ac:dyDescent="0.25"/>
    <row r="1371" s="6" customFormat="1" x14ac:dyDescent="0.25"/>
    <row r="1372" s="6" customFormat="1" x14ac:dyDescent="0.25"/>
    <row r="1373" s="6" customFormat="1" x14ac:dyDescent="0.25"/>
    <row r="1374" s="6" customFormat="1" x14ac:dyDescent="0.25"/>
    <row r="1375" s="6" customFormat="1" x14ac:dyDescent="0.25"/>
    <row r="1376" s="6" customFormat="1" x14ac:dyDescent="0.25"/>
    <row r="1377" s="6" customFormat="1" x14ac:dyDescent="0.25"/>
    <row r="1378" s="6" customFormat="1" x14ac:dyDescent="0.25"/>
    <row r="1379" s="6" customFormat="1" x14ac:dyDescent="0.25"/>
    <row r="1380" s="6" customFormat="1" x14ac:dyDescent="0.25"/>
    <row r="1381" s="6" customFormat="1" x14ac:dyDescent="0.25"/>
    <row r="1382" s="6" customFormat="1" x14ac:dyDescent="0.25"/>
    <row r="1383" s="6" customFormat="1" x14ac:dyDescent="0.25"/>
    <row r="1384" s="6" customFormat="1" x14ac:dyDescent="0.25"/>
    <row r="1385" s="6" customFormat="1" x14ac:dyDescent="0.25"/>
    <row r="1386" s="6" customFormat="1" x14ac:dyDescent="0.25"/>
    <row r="1387" s="6" customFormat="1" x14ac:dyDescent="0.25"/>
    <row r="1388" s="6" customFormat="1" x14ac:dyDescent="0.25"/>
    <row r="1389" s="6" customFormat="1" x14ac:dyDescent="0.25"/>
    <row r="1390" s="6" customFormat="1" x14ac:dyDescent="0.25"/>
    <row r="1391" s="6" customFormat="1" x14ac:dyDescent="0.25"/>
    <row r="1392" s="6" customFormat="1" x14ac:dyDescent="0.25"/>
    <row r="1393" s="6" customFormat="1" x14ac:dyDescent="0.25"/>
    <row r="1394" s="6" customFormat="1" x14ac:dyDescent="0.25"/>
    <row r="1395" s="6" customFormat="1" x14ac:dyDescent="0.25"/>
    <row r="1396" s="6" customFormat="1" x14ac:dyDescent="0.25"/>
    <row r="1397" s="6" customFormat="1" x14ac:dyDescent="0.25"/>
    <row r="1398" s="6" customFormat="1" x14ac:dyDescent="0.25"/>
    <row r="1399" s="6" customFormat="1" x14ac:dyDescent="0.25"/>
    <row r="1400" s="6" customFormat="1" x14ac:dyDescent="0.25"/>
    <row r="1401" s="6" customFormat="1" x14ac:dyDescent="0.25"/>
    <row r="1402" s="6" customFormat="1" x14ac:dyDescent="0.25"/>
    <row r="1403" s="6" customFormat="1" x14ac:dyDescent="0.25"/>
    <row r="1404" s="6" customFormat="1" x14ac:dyDescent="0.25"/>
    <row r="1405" s="6" customFormat="1" x14ac:dyDescent="0.25"/>
    <row r="1406" s="6" customFormat="1" x14ac:dyDescent="0.25"/>
    <row r="1407" s="6" customFormat="1" x14ac:dyDescent="0.25"/>
    <row r="1408" s="6" customFormat="1" x14ac:dyDescent="0.25"/>
    <row r="1409" s="6" customFormat="1" x14ac:dyDescent="0.25"/>
    <row r="1410" s="6" customFormat="1" x14ac:dyDescent="0.25"/>
    <row r="1411" s="6" customFormat="1" x14ac:dyDescent="0.25"/>
    <row r="1412" s="6" customFormat="1" x14ac:dyDescent="0.25"/>
    <row r="1413" s="6" customFormat="1" x14ac:dyDescent="0.25"/>
    <row r="1414" s="6" customFormat="1" x14ac:dyDescent="0.25"/>
    <row r="1415" s="6" customFormat="1" x14ac:dyDescent="0.25"/>
    <row r="1416" s="6" customFormat="1" x14ac:dyDescent="0.25"/>
    <row r="1417" s="6" customFormat="1" x14ac:dyDescent="0.25"/>
    <row r="1418" s="6" customFormat="1" x14ac:dyDescent="0.25"/>
    <row r="1419" s="6" customFormat="1" x14ac:dyDescent="0.25"/>
    <row r="1420" s="6" customFormat="1" x14ac:dyDescent="0.25"/>
    <row r="1421" s="6" customFormat="1" x14ac:dyDescent="0.25"/>
    <row r="1422" s="6" customFormat="1" x14ac:dyDescent="0.25"/>
    <row r="1423" s="6" customFormat="1" x14ac:dyDescent="0.25"/>
    <row r="1424" s="6" customFormat="1" x14ac:dyDescent="0.25"/>
    <row r="1425" s="6" customFormat="1" x14ac:dyDescent="0.25"/>
    <row r="1426" s="6" customFormat="1" x14ac:dyDescent="0.25"/>
    <row r="1427" s="6" customFormat="1" x14ac:dyDescent="0.25"/>
    <row r="1428" s="6" customFormat="1" x14ac:dyDescent="0.25"/>
    <row r="1429" s="6" customFormat="1" x14ac:dyDescent="0.25"/>
    <row r="1430" s="6" customFormat="1" x14ac:dyDescent="0.25"/>
    <row r="1431" s="6" customFormat="1" x14ac:dyDescent="0.25"/>
    <row r="1432" s="6" customFormat="1" x14ac:dyDescent="0.25"/>
    <row r="1433" s="6" customFormat="1" x14ac:dyDescent="0.25"/>
    <row r="1434" s="6" customFormat="1" x14ac:dyDescent="0.25"/>
    <row r="1435" s="6" customFormat="1" x14ac:dyDescent="0.25"/>
    <row r="1436" s="6" customFormat="1" x14ac:dyDescent="0.25"/>
    <row r="1437" s="6" customFormat="1" x14ac:dyDescent="0.25"/>
    <row r="1438" s="6" customFormat="1" x14ac:dyDescent="0.25"/>
    <row r="1439" s="6" customFormat="1" x14ac:dyDescent="0.25"/>
    <row r="1440" s="6" customFormat="1" x14ac:dyDescent="0.25"/>
    <row r="1441" s="6" customFormat="1" x14ac:dyDescent="0.25"/>
    <row r="1442" s="6" customFormat="1" x14ac:dyDescent="0.25"/>
    <row r="1443" s="6" customFormat="1" x14ac:dyDescent="0.25"/>
    <row r="1444" s="6" customFormat="1" x14ac:dyDescent="0.25"/>
    <row r="1445" s="6" customFormat="1" x14ac:dyDescent="0.25"/>
    <row r="1446" s="6" customFormat="1" x14ac:dyDescent="0.25"/>
    <row r="1447" s="6" customFormat="1" x14ac:dyDescent="0.25"/>
    <row r="1448" s="6" customFormat="1" x14ac:dyDescent="0.25"/>
    <row r="1449" s="6" customFormat="1" x14ac:dyDescent="0.25"/>
    <row r="1450" s="6" customFormat="1" x14ac:dyDescent="0.25"/>
    <row r="1451" s="6" customFormat="1" x14ac:dyDescent="0.25"/>
    <row r="1452" s="6" customFormat="1" x14ac:dyDescent="0.25"/>
    <row r="1453" s="6" customFormat="1" x14ac:dyDescent="0.25"/>
    <row r="1454" s="6" customFormat="1" x14ac:dyDescent="0.25"/>
    <row r="1455" s="6" customFormat="1" x14ac:dyDescent="0.25"/>
    <row r="1456" s="6" customFormat="1" x14ac:dyDescent="0.25"/>
    <row r="1457" s="6" customFormat="1" x14ac:dyDescent="0.25"/>
    <row r="1458" s="6" customFormat="1" x14ac:dyDescent="0.25"/>
    <row r="1459" s="6" customFormat="1" x14ac:dyDescent="0.25"/>
    <row r="1460" s="6" customFormat="1" x14ac:dyDescent="0.25"/>
    <row r="1461" s="6" customFormat="1" x14ac:dyDescent="0.25"/>
    <row r="1462" s="6" customFormat="1" x14ac:dyDescent="0.25"/>
    <row r="1463" s="6" customFormat="1" x14ac:dyDescent="0.25"/>
    <row r="1464" s="6" customFormat="1" x14ac:dyDescent="0.25"/>
    <row r="1465" s="6" customFormat="1" x14ac:dyDescent="0.25"/>
    <row r="1466" s="6" customFormat="1" x14ac:dyDescent="0.25"/>
    <row r="1467" s="6" customFormat="1" x14ac:dyDescent="0.25"/>
    <row r="1468" s="6" customFormat="1" x14ac:dyDescent="0.25"/>
    <row r="1469" s="6" customFormat="1" x14ac:dyDescent="0.25"/>
    <row r="1470" s="6" customFormat="1" x14ac:dyDescent="0.25"/>
    <row r="1471" s="6" customFormat="1" x14ac:dyDescent="0.25"/>
    <row r="1472" s="6" customFormat="1" x14ac:dyDescent="0.25"/>
    <row r="1473" s="6" customFormat="1" x14ac:dyDescent="0.25"/>
    <row r="1474" s="6" customFormat="1" x14ac:dyDescent="0.25"/>
    <row r="1475" s="6" customFormat="1" x14ac:dyDescent="0.25"/>
    <row r="1476" s="6" customFormat="1" x14ac:dyDescent="0.25"/>
    <row r="1477" s="6" customFormat="1" x14ac:dyDescent="0.25"/>
    <row r="1478" s="6" customFormat="1" x14ac:dyDescent="0.25"/>
    <row r="1479" s="6" customFormat="1" x14ac:dyDescent="0.25"/>
    <row r="1480" s="6" customFormat="1" x14ac:dyDescent="0.25"/>
    <row r="1481" s="6" customFormat="1" x14ac:dyDescent="0.25"/>
    <row r="1482" s="6" customFormat="1" x14ac:dyDescent="0.25"/>
    <row r="1483" s="6" customFormat="1" x14ac:dyDescent="0.25"/>
    <row r="1484" s="6" customFormat="1" x14ac:dyDescent="0.25"/>
    <row r="1485" s="6" customFormat="1" x14ac:dyDescent="0.25"/>
    <row r="1486" s="6" customFormat="1" x14ac:dyDescent="0.25"/>
    <row r="1487" s="6" customFormat="1" x14ac:dyDescent="0.25"/>
    <row r="1488" s="6" customFormat="1" x14ac:dyDescent="0.25"/>
    <row r="1489" s="6" customFormat="1" x14ac:dyDescent="0.25"/>
    <row r="1490" s="6" customFormat="1" x14ac:dyDescent="0.25"/>
    <row r="1491" s="6" customFormat="1" x14ac:dyDescent="0.25"/>
    <row r="1492" s="6" customFormat="1" x14ac:dyDescent="0.25"/>
    <row r="1493" s="6" customFormat="1" x14ac:dyDescent="0.25"/>
    <row r="1494" s="6" customFormat="1" x14ac:dyDescent="0.25"/>
    <row r="1495" s="6" customFormat="1" x14ac:dyDescent="0.25"/>
    <row r="1496" s="6" customFormat="1" x14ac:dyDescent="0.25"/>
    <row r="1497" s="6" customFormat="1" x14ac:dyDescent="0.25"/>
    <row r="1498" s="6" customFormat="1" x14ac:dyDescent="0.25"/>
    <row r="1499" s="6" customFormat="1" x14ac:dyDescent="0.25"/>
    <row r="1500" s="6" customFormat="1" x14ac:dyDescent="0.25"/>
    <row r="1501" s="6" customFormat="1" x14ac:dyDescent="0.25"/>
    <row r="1502" s="6" customFormat="1" x14ac:dyDescent="0.25"/>
    <row r="1503" s="6" customFormat="1" x14ac:dyDescent="0.25"/>
    <row r="1504" s="6" customFormat="1" x14ac:dyDescent="0.25"/>
    <row r="1505" s="6" customFormat="1" x14ac:dyDescent="0.25"/>
    <row r="1506" s="6" customFormat="1" x14ac:dyDescent="0.25"/>
    <row r="1507" s="6" customFormat="1" x14ac:dyDescent="0.25"/>
    <row r="1508" s="6" customFormat="1" x14ac:dyDescent="0.25"/>
    <row r="1509" s="6" customFormat="1" x14ac:dyDescent="0.25"/>
    <row r="1510" s="6" customFormat="1" x14ac:dyDescent="0.25"/>
    <row r="1511" s="6" customFormat="1" x14ac:dyDescent="0.25"/>
    <row r="1512" s="6" customFormat="1" x14ac:dyDescent="0.25"/>
    <row r="1513" s="6" customFormat="1" x14ac:dyDescent="0.25"/>
    <row r="1514" s="6" customFormat="1" x14ac:dyDescent="0.25"/>
    <row r="1515" s="6" customFormat="1" x14ac:dyDescent="0.25"/>
    <row r="1516" s="6" customFormat="1" x14ac:dyDescent="0.25"/>
    <row r="1517" s="6" customFormat="1" x14ac:dyDescent="0.25"/>
    <row r="1518" s="6" customFormat="1" x14ac:dyDescent="0.25"/>
    <row r="1519" s="6" customFormat="1" x14ac:dyDescent="0.25"/>
    <row r="1520" s="6" customFormat="1" x14ac:dyDescent="0.25"/>
    <row r="1521" s="6" customFormat="1" x14ac:dyDescent="0.25"/>
    <row r="1522" s="6" customFormat="1" x14ac:dyDescent="0.25"/>
    <row r="1523" s="6" customFormat="1" x14ac:dyDescent="0.25"/>
    <row r="1524" s="6" customFormat="1" x14ac:dyDescent="0.25"/>
    <row r="1525" s="6" customFormat="1" x14ac:dyDescent="0.25"/>
    <row r="1526" s="6" customFormat="1" x14ac:dyDescent="0.25"/>
    <row r="1527" s="6" customFormat="1" x14ac:dyDescent="0.25"/>
    <row r="1528" s="6" customFormat="1" x14ac:dyDescent="0.25"/>
    <row r="1529" s="6" customFormat="1" x14ac:dyDescent="0.25"/>
    <row r="1530" s="6" customFormat="1" x14ac:dyDescent="0.25"/>
    <row r="1531" s="6" customFormat="1" x14ac:dyDescent="0.25"/>
    <row r="1532" s="6" customFormat="1" x14ac:dyDescent="0.25"/>
    <row r="1533" s="6" customFormat="1" x14ac:dyDescent="0.25"/>
    <row r="1534" s="6" customFormat="1" x14ac:dyDescent="0.25"/>
    <row r="1535" s="6" customFormat="1" x14ac:dyDescent="0.25"/>
    <row r="1536" s="6" customFormat="1" x14ac:dyDescent="0.25"/>
    <row r="1537" s="6" customFormat="1" x14ac:dyDescent="0.25"/>
    <row r="1538" s="6" customFormat="1" x14ac:dyDescent="0.25"/>
    <row r="1539" s="6" customFormat="1" x14ac:dyDescent="0.25"/>
    <row r="1540" s="6" customFormat="1" x14ac:dyDescent="0.25"/>
    <row r="1541" s="6" customFormat="1" x14ac:dyDescent="0.25"/>
    <row r="1542" s="6" customFormat="1" x14ac:dyDescent="0.25"/>
    <row r="1543" s="6" customFormat="1" x14ac:dyDescent="0.25"/>
    <row r="1544" s="6" customFormat="1" x14ac:dyDescent="0.25"/>
    <row r="1545" s="6" customFormat="1" x14ac:dyDescent="0.25"/>
    <row r="1546" s="6" customFormat="1" x14ac:dyDescent="0.25"/>
    <row r="1547" s="6" customFormat="1" x14ac:dyDescent="0.25"/>
    <row r="1548" s="6" customFormat="1" x14ac:dyDescent="0.25"/>
    <row r="1549" s="6" customFormat="1" x14ac:dyDescent="0.25"/>
    <row r="1550" s="6" customFormat="1" x14ac:dyDescent="0.25"/>
    <row r="1551" s="6" customFormat="1" x14ac:dyDescent="0.25"/>
    <row r="1552" s="6" customFormat="1" x14ac:dyDescent="0.25"/>
    <row r="1553" s="6" customFormat="1" x14ac:dyDescent="0.25"/>
    <row r="1554" s="6" customFormat="1" x14ac:dyDescent="0.25"/>
    <row r="1555" s="6" customFormat="1" x14ac:dyDescent="0.25"/>
    <row r="1556" s="6" customFormat="1" x14ac:dyDescent="0.25"/>
    <row r="1557" s="6" customFormat="1" x14ac:dyDescent="0.25"/>
    <row r="1558" s="6" customFormat="1" x14ac:dyDescent="0.25"/>
    <row r="1559" s="6" customFormat="1" x14ac:dyDescent="0.25"/>
    <row r="1560" s="6" customFormat="1" x14ac:dyDescent="0.25"/>
    <row r="1561" s="6" customFormat="1" x14ac:dyDescent="0.25"/>
    <row r="1562" s="6" customFormat="1" x14ac:dyDescent="0.25"/>
    <row r="1563" s="6" customFormat="1" x14ac:dyDescent="0.25"/>
    <row r="1564" s="6" customFormat="1" x14ac:dyDescent="0.25"/>
    <row r="1565" s="6" customFormat="1" x14ac:dyDescent="0.25"/>
    <row r="1566" s="6" customFormat="1" x14ac:dyDescent="0.25"/>
    <row r="1567" s="6" customFormat="1" x14ac:dyDescent="0.25"/>
    <row r="1568" s="6" customFormat="1" x14ac:dyDescent="0.25"/>
    <row r="1569" s="6" customFormat="1" x14ac:dyDescent="0.25"/>
    <row r="1570" s="6" customFormat="1" x14ac:dyDescent="0.25"/>
    <row r="1571" s="6" customFormat="1" x14ac:dyDescent="0.25"/>
    <row r="1572" s="6" customFormat="1" x14ac:dyDescent="0.25"/>
    <row r="1573" s="6" customFormat="1" x14ac:dyDescent="0.25"/>
    <row r="1574" s="6" customFormat="1" x14ac:dyDescent="0.25"/>
    <row r="1575" s="6" customFormat="1" x14ac:dyDescent="0.25"/>
    <row r="1576" s="6" customFormat="1" x14ac:dyDescent="0.25"/>
    <row r="1577" s="6" customFormat="1" x14ac:dyDescent="0.25"/>
    <row r="1578" s="6" customFormat="1" x14ac:dyDescent="0.25"/>
    <row r="1579" s="6" customFormat="1" x14ac:dyDescent="0.25"/>
    <row r="1580" s="6" customFormat="1" x14ac:dyDescent="0.25"/>
    <row r="1581" s="6" customFormat="1" x14ac:dyDescent="0.25"/>
    <row r="1582" s="6" customFormat="1" x14ac:dyDescent="0.25"/>
    <row r="1583" s="6" customFormat="1" x14ac:dyDescent="0.25"/>
    <row r="1584" s="6" customFormat="1" x14ac:dyDescent="0.25"/>
    <row r="1585" s="6" customFormat="1" x14ac:dyDescent="0.25"/>
    <row r="1586" s="6" customFormat="1" x14ac:dyDescent="0.25"/>
    <row r="1587" s="6" customFormat="1" x14ac:dyDescent="0.25"/>
    <row r="1588" s="6" customFormat="1" x14ac:dyDescent="0.25"/>
    <row r="1589" s="6" customFormat="1" x14ac:dyDescent="0.25"/>
    <row r="1590" s="6" customFormat="1" x14ac:dyDescent="0.25"/>
    <row r="1591" s="6" customFormat="1" x14ac:dyDescent="0.25"/>
    <row r="1592" s="6" customFormat="1" x14ac:dyDescent="0.25"/>
    <row r="1593" s="6" customFormat="1" x14ac:dyDescent="0.25"/>
    <row r="1594" s="6" customFormat="1" x14ac:dyDescent="0.25"/>
    <row r="1595" s="6" customFormat="1" x14ac:dyDescent="0.25"/>
    <row r="1596" s="6" customFormat="1" x14ac:dyDescent="0.25"/>
    <row r="1597" s="6" customFormat="1" x14ac:dyDescent="0.25"/>
    <row r="1598" s="6" customFormat="1" x14ac:dyDescent="0.25"/>
    <row r="1599" s="6" customFormat="1" x14ac:dyDescent="0.25"/>
    <row r="1600" s="6" customFormat="1" x14ac:dyDescent="0.25"/>
    <row r="1601" s="6" customFormat="1" x14ac:dyDescent="0.25"/>
    <row r="1602" s="6" customFormat="1" x14ac:dyDescent="0.25"/>
    <row r="1603" s="6" customFormat="1" x14ac:dyDescent="0.25"/>
    <row r="1604" s="6" customFormat="1" x14ac:dyDescent="0.25"/>
    <row r="1605" s="6" customFormat="1" x14ac:dyDescent="0.25"/>
    <row r="1606" s="6" customFormat="1" x14ac:dyDescent="0.25"/>
    <row r="1607" s="6" customFormat="1" x14ac:dyDescent="0.25"/>
    <row r="1608" s="6" customFormat="1" x14ac:dyDescent="0.25"/>
    <row r="1609" s="6" customFormat="1" x14ac:dyDescent="0.25"/>
    <row r="1610" s="6" customFormat="1" x14ac:dyDescent="0.25"/>
    <row r="1611" s="6" customFormat="1" x14ac:dyDescent="0.25"/>
    <row r="1612" s="6" customFormat="1" x14ac:dyDescent="0.25"/>
    <row r="1613" s="6" customFormat="1" x14ac:dyDescent="0.25"/>
    <row r="1614" s="6" customFormat="1" x14ac:dyDescent="0.25"/>
    <row r="1615" s="6" customFormat="1" x14ac:dyDescent="0.25"/>
    <row r="1616" s="6" customFormat="1" x14ac:dyDescent="0.25"/>
    <row r="1617" s="6" customFormat="1" x14ac:dyDescent="0.25"/>
    <row r="1618" s="6" customFormat="1" x14ac:dyDescent="0.25"/>
    <row r="1619" s="6" customFormat="1" x14ac:dyDescent="0.25"/>
    <row r="1620" s="6" customFormat="1" x14ac:dyDescent="0.25"/>
    <row r="1621" s="6" customFormat="1" x14ac:dyDescent="0.25"/>
    <row r="1622" s="6" customFormat="1" x14ac:dyDescent="0.25"/>
    <row r="1623" s="6" customFormat="1" x14ac:dyDescent="0.25"/>
    <row r="1624" s="6" customFormat="1" x14ac:dyDescent="0.25"/>
    <row r="1625" s="6" customFormat="1" x14ac:dyDescent="0.25"/>
    <row r="1626" s="6" customFormat="1" x14ac:dyDescent="0.25"/>
    <row r="1627" s="6" customFormat="1" x14ac:dyDescent="0.25"/>
    <row r="1628" s="6" customFormat="1" x14ac:dyDescent="0.25"/>
    <row r="1629" s="6" customFormat="1" x14ac:dyDescent="0.25"/>
    <row r="1630" s="6" customFormat="1" x14ac:dyDescent="0.25"/>
    <row r="1631" s="6" customFormat="1" x14ac:dyDescent="0.25"/>
    <row r="1632" s="6" customFormat="1" x14ac:dyDescent="0.25"/>
    <row r="1633" s="6" customFormat="1" x14ac:dyDescent="0.25"/>
    <row r="1634" s="6" customFormat="1" x14ac:dyDescent="0.25"/>
    <row r="1635" s="6" customFormat="1" x14ac:dyDescent="0.25"/>
    <row r="1636" s="6" customFormat="1" x14ac:dyDescent="0.25"/>
    <row r="1637" s="6" customFormat="1" x14ac:dyDescent="0.25"/>
    <row r="1638" s="6" customFormat="1" x14ac:dyDescent="0.25"/>
    <row r="1639" s="6" customFormat="1" x14ac:dyDescent="0.25"/>
    <row r="1640" s="6" customFormat="1" x14ac:dyDescent="0.25"/>
    <row r="1641" s="6" customFormat="1" x14ac:dyDescent="0.25"/>
    <row r="1642" s="6" customFormat="1" x14ac:dyDescent="0.25"/>
    <row r="1643" s="6" customFormat="1" x14ac:dyDescent="0.25"/>
    <row r="1644" s="6" customFormat="1" x14ac:dyDescent="0.25"/>
    <row r="1645" s="6" customFormat="1" x14ac:dyDescent="0.25"/>
    <row r="1646" s="6" customFormat="1" x14ac:dyDescent="0.25"/>
    <row r="1647" s="6" customFormat="1" x14ac:dyDescent="0.25"/>
    <row r="1648" s="6" customFormat="1" x14ac:dyDescent="0.25"/>
    <row r="1649" s="6" customFormat="1" x14ac:dyDescent="0.25"/>
    <row r="1650" s="6" customFormat="1" x14ac:dyDescent="0.25"/>
    <row r="1651" s="6" customFormat="1" x14ac:dyDescent="0.25"/>
    <row r="1652" s="6" customFormat="1" x14ac:dyDescent="0.25"/>
    <row r="1653" s="6" customFormat="1" x14ac:dyDescent="0.25"/>
    <row r="1654" s="6" customFormat="1" x14ac:dyDescent="0.25"/>
    <row r="1655" s="6" customFormat="1" x14ac:dyDescent="0.25"/>
    <row r="1656" s="6" customFormat="1" x14ac:dyDescent="0.25"/>
    <row r="1657" s="6" customFormat="1" x14ac:dyDescent="0.25"/>
    <row r="1658" s="6" customFormat="1" x14ac:dyDescent="0.25"/>
    <row r="1659" s="6" customFormat="1" x14ac:dyDescent="0.25"/>
    <row r="1660" s="6" customFormat="1" x14ac:dyDescent="0.25"/>
    <row r="1661" s="6" customFormat="1" x14ac:dyDescent="0.25"/>
    <row r="1662" s="6" customFormat="1" x14ac:dyDescent="0.25"/>
    <row r="1663" s="6" customFormat="1" x14ac:dyDescent="0.25"/>
    <row r="1664" s="6" customFormat="1" x14ac:dyDescent="0.25"/>
    <row r="1665" s="6" customFormat="1" x14ac:dyDescent="0.25"/>
    <row r="1666" s="6" customFormat="1" x14ac:dyDescent="0.25"/>
    <row r="1667" s="6" customFormat="1" x14ac:dyDescent="0.25"/>
    <row r="1668" s="6" customFormat="1" x14ac:dyDescent="0.25"/>
    <row r="1669" s="6" customFormat="1" x14ac:dyDescent="0.25"/>
    <row r="1670" s="6" customFormat="1" x14ac:dyDescent="0.25"/>
    <row r="1671" s="6" customFormat="1" x14ac:dyDescent="0.25"/>
    <row r="1672" s="6" customFormat="1" x14ac:dyDescent="0.25"/>
    <row r="1673" s="6" customFormat="1" x14ac:dyDescent="0.25"/>
    <row r="1674" s="6" customFormat="1" x14ac:dyDescent="0.25"/>
    <row r="1675" s="6" customFormat="1" x14ac:dyDescent="0.25"/>
    <row r="1676" s="6" customFormat="1" x14ac:dyDescent="0.25"/>
    <row r="1677" s="6" customFormat="1" x14ac:dyDescent="0.25"/>
    <row r="1678" s="6" customFormat="1" x14ac:dyDescent="0.25"/>
    <row r="1679" s="6" customFormat="1" x14ac:dyDescent="0.25"/>
    <row r="1680" s="6" customFormat="1" x14ac:dyDescent="0.25"/>
    <row r="1681" s="6" customFormat="1" x14ac:dyDescent="0.25"/>
    <row r="1682" s="6" customFormat="1" x14ac:dyDescent="0.25"/>
    <row r="1683" s="6" customFormat="1" x14ac:dyDescent="0.25"/>
    <row r="1684" s="6" customFormat="1" x14ac:dyDescent="0.25"/>
    <row r="1685" s="6" customFormat="1" x14ac:dyDescent="0.25"/>
    <row r="1686" s="6" customFormat="1" x14ac:dyDescent="0.25"/>
    <row r="1687" s="6" customFormat="1" x14ac:dyDescent="0.25"/>
    <row r="1688" s="6" customFormat="1" x14ac:dyDescent="0.25"/>
    <row r="1689" s="6" customFormat="1" x14ac:dyDescent="0.25"/>
    <row r="1690" s="6" customFormat="1" x14ac:dyDescent="0.25"/>
    <row r="1691" s="6" customFormat="1" x14ac:dyDescent="0.25"/>
    <row r="1692" s="6" customFormat="1" x14ac:dyDescent="0.25"/>
    <row r="1693" s="6" customFormat="1" x14ac:dyDescent="0.25"/>
    <row r="1694" s="6" customFormat="1" x14ac:dyDescent="0.25"/>
    <row r="1695" s="6" customFormat="1" x14ac:dyDescent="0.25"/>
    <row r="1696" s="6" customFormat="1" x14ac:dyDescent="0.25"/>
    <row r="1697" s="6" customFormat="1" x14ac:dyDescent="0.25"/>
    <row r="1698" s="6" customFormat="1" x14ac:dyDescent="0.25"/>
    <row r="1699" s="6" customFormat="1" x14ac:dyDescent="0.25"/>
    <row r="1700" s="6" customFormat="1" x14ac:dyDescent="0.25"/>
    <row r="1701" s="6" customFormat="1" x14ac:dyDescent="0.25"/>
    <row r="1702" s="6" customFormat="1" x14ac:dyDescent="0.25"/>
    <row r="1703" s="6" customFormat="1" x14ac:dyDescent="0.25"/>
    <row r="1704" s="6" customFormat="1" x14ac:dyDescent="0.25"/>
    <row r="1705" s="6" customFormat="1" x14ac:dyDescent="0.25"/>
    <row r="1706" s="6" customFormat="1" x14ac:dyDescent="0.25"/>
    <row r="1707" s="6" customFormat="1" x14ac:dyDescent="0.25"/>
    <row r="1708" s="6" customFormat="1" x14ac:dyDescent="0.25"/>
    <row r="1709" s="6" customFormat="1" x14ac:dyDescent="0.25"/>
    <row r="1710" s="6" customFormat="1" x14ac:dyDescent="0.25"/>
    <row r="1711" s="6" customFormat="1" x14ac:dyDescent="0.25"/>
    <row r="1712" s="6" customFormat="1" x14ac:dyDescent="0.25"/>
    <row r="1713" s="6" customFormat="1" x14ac:dyDescent="0.25"/>
    <row r="1714" s="6" customFormat="1" x14ac:dyDescent="0.25"/>
    <row r="1715" s="6" customFormat="1" x14ac:dyDescent="0.25"/>
    <row r="1716" s="6" customFormat="1" x14ac:dyDescent="0.25"/>
    <row r="1717" s="6" customFormat="1" x14ac:dyDescent="0.25"/>
    <row r="1718" s="6" customFormat="1" x14ac:dyDescent="0.25"/>
    <row r="1719" s="6" customFormat="1" x14ac:dyDescent="0.25"/>
    <row r="1720" s="6" customFormat="1" x14ac:dyDescent="0.25"/>
    <row r="1721" s="6" customFormat="1" x14ac:dyDescent="0.25"/>
    <row r="1722" s="6" customFormat="1" x14ac:dyDescent="0.25"/>
    <row r="1723" s="6" customFormat="1" x14ac:dyDescent="0.25"/>
    <row r="1724" s="6" customFormat="1" x14ac:dyDescent="0.25"/>
    <row r="1725" s="6" customFormat="1" x14ac:dyDescent="0.25"/>
    <row r="1726" s="6" customFormat="1" x14ac:dyDescent="0.25"/>
    <row r="1727" s="6" customFormat="1" x14ac:dyDescent="0.25"/>
    <row r="1728" s="6" customFormat="1" x14ac:dyDescent="0.25"/>
    <row r="1729" s="6" customFormat="1" x14ac:dyDescent="0.25"/>
    <row r="1730" s="6" customFormat="1" x14ac:dyDescent="0.25"/>
    <row r="1731" s="6" customFormat="1" x14ac:dyDescent="0.25"/>
    <row r="1732" s="6" customFormat="1" x14ac:dyDescent="0.25"/>
    <row r="1733" s="6" customFormat="1" x14ac:dyDescent="0.25"/>
    <row r="1734" s="6" customFormat="1" x14ac:dyDescent="0.25"/>
    <row r="1735" s="6" customFormat="1" x14ac:dyDescent="0.25"/>
    <row r="1736" s="6" customFormat="1" x14ac:dyDescent="0.25"/>
    <row r="1737" s="6" customFormat="1" x14ac:dyDescent="0.25"/>
    <row r="1738" s="6" customFormat="1" x14ac:dyDescent="0.25"/>
    <row r="1739" s="6" customFormat="1" x14ac:dyDescent="0.25"/>
    <row r="1740" s="6" customFormat="1" x14ac:dyDescent="0.25"/>
    <row r="1741" s="6" customFormat="1" x14ac:dyDescent="0.25"/>
    <row r="1742" s="6" customFormat="1" x14ac:dyDescent="0.25"/>
    <row r="1743" s="6" customFormat="1" x14ac:dyDescent="0.25"/>
    <row r="1744" s="6" customFormat="1" x14ac:dyDescent="0.25"/>
    <row r="1745" s="6" customFormat="1" x14ac:dyDescent="0.25"/>
    <row r="1746" s="6" customFormat="1" x14ac:dyDescent="0.25"/>
    <row r="1747" s="6" customFormat="1" x14ac:dyDescent="0.25"/>
    <row r="1748" s="6" customFormat="1" x14ac:dyDescent="0.25"/>
    <row r="1749" s="6" customFormat="1" x14ac:dyDescent="0.25"/>
    <row r="1750" s="6" customFormat="1" x14ac:dyDescent="0.25"/>
    <row r="1751" s="6" customFormat="1" x14ac:dyDescent="0.25"/>
    <row r="1752" s="6" customFormat="1" x14ac:dyDescent="0.25"/>
    <row r="1753" s="6" customFormat="1" x14ac:dyDescent="0.25"/>
    <row r="1754" s="6" customFormat="1" x14ac:dyDescent="0.25"/>
    <row r="1755" s="6" customFormat="1" x14ac:dyDescent="0.25"/>
    <row r="1756" s="6" customFormat="1" x14ac:dyDescent="0.25"/>
    <row r="1757" s="6" customFormat="1" x14ac:dyDescent="0.25"/>
    <row r="1758" s="6" customFormat="1" x14ac:dyDescent="0.25"/>
    <row r="1759" s="6" customFormat="1" x14ac:dyDescent="0.25"/>
    <row r="1760" s="6" customFormat="1" x14ac:dyDescent="0.25"/>
    <row r="1761" s="6" customFormat="1" x14ac:dyDescent="0.25"/>
    <row r="1762" s="6" customFormat="1" x14ac:dyDescent="0.25"/>
    <row r="1763" s="6" customFormat="1" x14ac:dyDescent="0.25"/>
    <row r="1764" s="6" customFormat="1" x14ac:dyDescent="0.25"/>
    <row r="1765" s="6" customFormat="1" x14ac:dyDescent="0.25"/>
    <row r="1766" s="6" customFormat="1" x14ac:dyDescent="0.25"/>
    <row r="1767" s="6" customFormat="1" x14ac:dyDescent="0.25"/>
    <row r="1768" s="6" customFormat="1" x14ac:dyDescent="0.25"/>
    <row r="1769" s="6" customFormat="1" x14ac:dyDescent="0.25"/>
    <row r="1770" s="6" customFormat="1" x14ac:dyDescent="0.25"/>
    <row r="1771" s="6" customFormat="1" x14ac:dyDescent="0.25"/>
    <row r="1772" s="6" customFormat="1" x14ac:dyDescent="0.25"/>
    <row r="1773" s="6" customFormat="1" x14ac:dyDescent="0.25"/>
    <row r="1774" s="6" customFormat="1" x14ac:dyDescent="0.25"/>
    <row r="1775" s="6" customFormat="1" x14ac:dyDescent="0.25"/>
    <row r="1776" s="6" customFormat="1" x14ac:dyDescent="0.25"/>
    <row r="1777" s="6" customFormat="1" x14ac:dyDescent="0.25"/>
    <row r="1778" s="6" customFormat="1" x14ac:dyDescent="0.25"/>
    <row r="1779" s="6" customFormat="1" x14ac:dyDescent="0.25"/>
    <row r="1780" s="6" customFormat="1" x14ac:dyDescent="0.25"/>
    <row r="1781" s="6" customFormat="1" x14ac:dyDescent="0.25"/>
    <row r="1782" s="6" customFormat="1" x14ac:dyDescent="0.25"/>
    <row r="1783" s="6" customFormat="1" x14ac:dyDescent="0.25"/>
    <row r="1784" s="6" customFormat="1" x14ac:dyDescent="0.25"/>
    <row r="1785" s="6" customFormat="1" x14ac:dyDescent="0.25"/>
    <row r="1786" s="6" customFormat="1" x14ac:dyDescent="0.25"/>
    <row r="1787" s="6" customFormat="1" x14ac:dyDescent="0.25"/>
    <row r="1788" s="6" customFormat="1" x14ac:dyDescent="0.25"/>
    <row r="1789" s="6" customFormat="1" x14ac:dyDescent="0.25"/>
    <row r="1790" s="6" customFormat="1" x14ac:dyDescent="0.25"/>
    <row r="1791" s="6" customFormat="1" x14ac:dyDescent="0.25"/>
    <row r="1792" s="6" customFormat="1" x14ac:dyDescent="0.25"/>
    <row r="1793" s="6" customFormat="1" x14ac:dyDescent="0.25"/>
    <row r="1794" s="6" customFormat="1" x14ac:dyDescent="0.25"/>
    <row r="1795" s="6" customFormat="1" x14ac:dyDescent="0.25"/>
    <row r="1796" s="6" customFormat="1" x14ac:dyDescent="0.25"/>
    <row r="1797" s="6" customFormat="1" x14ac:dyDescent="0.25"/>
    <row r="1798" s="6" customFormat="1" x14ac:dyDescent="0.25"/>
    <row r="1799" s="6" customFormat="1" x14ac:dyDescent="0.25"/>
    <row r="1800" s="6" customFormat="1" x14ac:dyDescent="0.25"/>
    <row r="1801" s="6" customFormat="1" x14ac:dyDescent="0.25"/>
    <row r="1802" s="6" customFormat="1" x14ac:dyDescent="0.25"/>
    <row r="1803" s="6" customFormat="1" x14ac:dyDescent="0.25"/>
    <row r="1804" s="6" customFormat="1" x14ac:dyDescent="0.25"/>
    <row r="1805" s="6" customFormat="1" x14ac:dyDescent="0.25"/>
    <row r="1806" s="6" customFormat="1" x14ac:dyDescent="0.25"/>
    <row r="1807" s="6" customFormat="1" x14ac:dyDescent="0.25"/>
    <row r="1808" s="6" customFormat="1" x14ac:dyDescent="0.25"/>
    <row r="1809" s="6" customFormat="1" x14ac:dyDescent="0.25"/>
    <row r="1810" s="6" customFormat="1" x14ac:dyDescent="0.25"/>
    <row r="1811" s="6" customFormat="1" x14ac:dyDescent="0.25"/>
    <row r="1812" s="6" customFormat="1" x14ac:dyDescent="0.25"/>
    <row r="1813" s="6" customFormat="1" x14ac:dyDescent="0.25"/>
    <row r="1814" s="6" customFormat="1" x14ac:dyDescent="0.25"/>
    <row r="1815" s="6" customFormat="1" x14ac:dyDescent="0.25"/>
    <row r="1816" s="6" customFormat="1" x14ac:dyDescent="0.25"/>
    <row r="1817" s="6" customFormat="1" x14ac:dyDescent="0.25"/>
    <row r="1818" s="6" customFormat="1" x14ac:dyDescent="0.25"/>
    <row r="1819" s="6" customFormat="1" x14ac:dyDescent="0.25"/>
    <row r="1820" s="6" customFormat="1" x14ac:dyDescent="0.25"/>
    <row r="1821" s="6" customFormat="1" x14ac:dyDescent="0.25"/>
    <row r="1822" s="6" customFormat="1" x14ac:dyDescent="0.25"/>
    <row r="1823" s="6" customFormat="1" x14ac:dyDescent="0.25"/>
    <row r="1824" s="6" customFormat="1" x14ac:dyDescent="0.25"/>
    <row r="1825" s="6" customFormat="1" x14ac:dyDescent="0.25"/>
    <row r="1826" s="6" customFormat="1" x14ac:dyDescent="0.25"/>
    <row r="1827" s="6" customFormat="1" x14ac:dyDescent="0.25"/>
    <row r="1828" s="6" customFormat="1" x14ac:dyDescent="0.25"/>
    <row r="1829" s="6" customFormat="1" x14ac:dyDescent="0.25"/>
    <row r="1830" s="6" customFormat="1" x14ac:dyDescent="0.25"/>
    <row r="1831" s="6" customFormat="1" x14ac:dyDescent="0.25"/>
    <row r="1832" s="6" customFormat="1" x14ac:dyDescent="0.25"/>
    <row r="1833" s="6" customFormat="1" x14ac:dyDescent="0.25"/>
    <row r="1834" s="6" customFormat="1" x14ac:dyDescent="0.25"/>
    <row r="1835" s="6" customFormat="1" x14ac:dyDescent="0.25"/>
    <row r="1836" s="6" customFormat="1" x14ac:dyDescent="0.25"/>
    <row r="1837" s="6" customFormat="1" x14ac:dyDescent="0.25"/>
    <row r="1838" s="6" customFormat="1" x14ac:dyDescent="0.25"/>
    <row r="1839" s="6" customFormat="1" x14ac:dyDescent="0.25"/>
    <row r="1840" s="6" customFormat="1" x14ac:dyDescent="0.25"/>
    <row r="1841" s="6" customFormat="1" x14ac:dyDescent="0.25"/>
    <row r="1842" s="6" customFormat="1" x14ac:dyDescent="0.25"/>
    <row r="1843" s="6" customFormat="1" x14ac:dyDescent="0.25"/>
    <row r="1844" s="6" customFormat="1" x14ac:dyDescent="0.25"/>
    <row r="1845" s="6" customFormat="1" x14ac:dyDescent="0.25"/>
    <row r="1846" s="6" customFormat="1" x14ac:dyDescent="0.25"/>
    <row r="1847" s="6" customFormat="1" x14ac:dyDescent="0.25"/>
    <row r="1848" s="6" customFormat="1" x14ac:dyDescent="0.25"/>
    <row r="1849" s="6" customFormat="1" x14ac:dyDescent="0.25"/>
    <row r="1850" s="6" customFormat="1" x14ac:dyDescent="0.25"/>
    <row r="1851" s="6" customFormat="1" x14ac:dyDescent="0.25"/>
    <row r="1852" s="6" customFormat="1" x14ac:dyDescent="0.25"/>
    <row r="1853" s="6" customFormat="1" x14ac:dyDescent="0.25"/>
    <row r="1854" s="6" customFormat="1" x14ac:dyDescent="0.25"/>
    <row r="1855" s="6" customFormat="1" x14ac:dyDescent="0.25"/>
    <row r="1856" s="6" customFormat="1" x14ac:dyDescent="0.25"/>
    <row r="1857" s="6" customFormat="1" x14ac:dyDescent="0.25"/>
    <row r="1858" s="6" customFormat="1" x14ac:dyDescent="0.25"/>
    <row r="1859" s="6" customFormat="1" x14ac:dyDescent="0.25"/>
    <row r="1860" s="6" customFormat="1" x14ac:dyDescent="0.25"/>
    <row r="1861" s="6" customFormat="1" x14ac:dyDescent="0.25"/>
    <row r="1862" s="6" customFormat="1" x14ac:dyDescent="0.25"/>
    <row r="1863" s="6" customFormat="1" x14ac:dyDescent="0.25"/>
    <row r="1864" s="6" customFormat="1" x14ac:dyDescent="0.25"/>
    <row r="1865" s="6" customFormat="1" x14ac:dyDescent="0.25"/>
    <row r="1866" s="6" customFormat="1" x14ac:dyDescent="0.25"/>
    <row r="1867" s="6" customFormat="1" x14ac:dyDescent="0.25"/>
    <row r="1868" s="6" customFormat="1" x14ac:dyDescent="0.25"/>
    <row r="1869" s="6" customFormat="1" x14ac:dyDescent="0.25"/>
    <row r="1870" s="6" customFormat="1" x14ac:dyDescent="0.25"/>
    <row r="1871" s="6" customFormat="1" x14ac:dyDescent="0.25"/>
    <row r="1872" s="6" customFormat="1" x14ac:dyDescent="0.25"/>
    <row r="1873" s="6" customFormat="1" x14ac:dyDescent="0.25"/>
    <row r="1874" s="6" customFormat="1" x14ac:dyDescent="0.25"/>
    <row r="1875" s="6" customFormat="1" x14ac:dyDescent="0.25"/>
    <row r="1876" s="6" customFormat="1" x14ac:dyDescent="0.25"/>
    <row r="1877" s="6" customFormat="1" x14ac:dyDescent="0.25"/>
    <row r="1878" s="6" customFormat="1" x14ac:dyDescent="0.25"/>
    <row r="1879" s="6" customFormat="1" x14ac:dyDescent="0.25"/>
    <row r="1880" s="6" customFormat="1" x14ac:dyDescent="0.25"/>
    <row r="1881" s="6" customFormat="1" x14ac:dyDescent="0.25"/>
    <row r="1882" s="6" customFormat="1" x14ac:dyDescent="0.25"/>
    <row r="1883" s="6" customFormat="1" x14ac:dyDescent="0.25"/>
    <row r="1884" s="6" customFormat="1" x14ac:dyDescent="0.25"/>
    <row r="1885" s="6" customFormat="1" x14ac:dyDescent="0.25"/>
    <row r="1886" s="6" customFormat="1" x14ac:dyDescent="0.25"/>
    <row r="1887" s="6" customFormat="1" x14ac:dyDescent="0.25"/>
    <row r="1888" s="6" customFormat="1" x14ac:dyDescent="0.25"/>
    <row r="1889" s="6" customFormat="1" x14ac:dyDescent="0.25"/>
    <row r="1890" s="6" customFormat="1" x14ac:dyDescent="0.25"/>
    <row r="1891" s="6" customFormat="1" x14ac:dyDescent="0.25"/>
    <row r="1892" s="6" customFormat="1" x14ac:dyDescent="0.25"/>
    <row r="1893" s="6" customFormat="1" x14ac:dyDescent="0.25"/>
    <row r="1894" s="6" customFormat="1" x14ac:dyDescent="0.25"/>
    <row r="1895" s="6" customFormat="1" x14ac:dyDescent="0.25"/>
    <row r="1896" s="6" customFormat="1" x14ac:dyDescent="0.25"/>
    <row r="1897" s="6" customFormat="1" x14ac:dyDescent="0.25"/>
    <row r="1898" s="6" customFormat="1" x14ac:dyDescent="0.25"/>
    <row r="1899" s="6" customFormat="1" x14ac:dyDescent="0.25"/>
    <row r="1900" s="6" customFormat="1" x14ac:dyDescent="0.25"/>
    <row r="1901" s="6" customFormat="1" x14ac:dyDescent="0.25"/>
    <row r="1902" s="6" customFormat="1" x14ac:dyDescent="0.25"/>
    <row r="1903" s="6" customFormat="1" x14ac:dyDescent="0.25"/>
    <row r="1904" s="6" customFormat="1" x14ac:dyDescent="0.25"/>
    <row r="1905" s="6" customFormat="1" x14ac:dyDescent="0.25"/>
    <row r="1906" s="6" customFormat="1" x14ac:dyDescent="0.25"/>
    <row r="1907" s="6" customFormat="1" x14ac:dyDescent="0.25"/>
    <row r="1908" s="6" customFormat="1" x14ac:dyDescent="0.25"/>
    <row r="1909" s="6" customFormat="1" x14ac:dyDescent="0.25"/>
    <row r="1910" s="6" customFormat="1" x14ac:dyDescent="0.25"/>
    <row r="1911" s="6" customFormat="1" x14ac:dyDescent="0.25"/>
    <row r="1912" s="6" customFormat="1" x14ac:dyDescent="0.25"/>
    <row r="1913" s="6" customFormat="1" x14ac:dyDescent="0.25"/>
    <row r="1914" s="6" customFormat="1" x14ac:dyDescent="0.25"/>
    <row r="1915" s="6" customFormat="1" x14ac:dyDescent="0.25"/>
    <row r="1916" s="6" customFormat="1" x14ac:dyDescent="0.25"/>
    <row r="1917" s="6" customFormat="1" x14ac:dyDescent="0.25"/>
    <row r="1918" s="6" customFormat="1" x14ac:dyDescent="0.25"/>
    <row r="1919" s="6" customFormat="1" x14ac:dyDescent="0.25"/>
    <row r="1920" s="6" customFormat="1" x14ac:dyDescent="0.25"/>
    <row r="1921" s="6" customFormat="1" x14ac:dyDescent="0.25"/>
    <row r="1922" s="6" customFormat="1" x14ac:dyDescent="0.25"/>
    <row r="1923" s="6" customFormat="1" x14ac:dyDescent="0.25"/>
    <row r="1924" s="6" customFormat="1" x14ac:dyDescent="0.25"/>
    <row r="1925" s="6" customFormat="1" x14ac:dyDescent="0.25"/>
    <row r="1926" s="6" customFormat="1" x14ac:dyDescent="0.25"/>
    <row r="1927" s="6" customFormat="1" x14ac:dyDescent="0.25"/>
    <row r="1928" s="6" customFormat="1" x14ac:dyDescent="0.25"/>
    <row r="1929" s="6" customFormat="1" x14ac:dyDescent="0.25"/>
    <row r="1930" s="6" customFormat="1" x14ac:dyDescent="0.25"/>
    <row r="1931" s="6" customFormat="1" x14ac:dyDescent="0.25"/>
    <row r="1932" s="6" customFormat="1" x14ac:dyDescent="0.25"/>
    <row r="1933" s="6" customFormat="1" x14ac:dyDescent="0.25"/>
    <row r="1934" s="6" customFormat="1" x14ac:dyDescent="0.25"/>
    <row r="1935" s="6" customFormat="1" x14ac:dyDescent="0.25"/>
    <row r="1936" s="6" customFormat="1" x14ac:dyDescent="0.25"/>
    <row r="1937" s="6" customFormat="1" x14ac:dyDescent="0.25"/>
    <row r="1938" s="6" customFormat="1" x14ac:dyDescent="0.25"/>
    <row r="1939" s="6" customFormat="1" x14ac:dyDescent="0.25"/>
    <row r="1940" s="6" customFormat="1" x14ac:dyDescent="0.25"/>
    <row r="1941" s="6" customFormat="1" x14ac:dyDescent="0.25"/>
    <row r="1942" s="6" customFormat="1" x14ac:dyDescent="0.25"/>
    <row r="1943" s="6" customFormat="1" x14ac:dyDescent="0.25"/>
    <row r="1944" s="6" customFormat="1" x14ac:dyDescent="0.25"/>
    <row r="1945" s="6" customFormat="1" x14ac:dyDescent="0.25"/>
    <row r="1946" s="6" customFormat="1" x14ac:dyDescent="0.25"/>
    <row r="1947" s="6" customFormat="1" x14ac:dyDescent="0.25"/>
    <row r="1948" s="6" customFormat="1" x14ac:dyDescent="0.25"/>
    <row r="1949" s="6" customFormat="1" x14ac:dyDescent="0.25"/>
    <row r="1950" s="6" customFormat="1" x14ac:dyDescent="0.25"/>
    <row r="1951" s="6" customFormat="1" x14ac:dyDescent="0.25"/>
    <row r="1952" s="6" customFormat="1" x14ac:dyDescent="0.25"/>
    <row r="1953" s="6" customFormat="1" x14ac:dyDescent="0.25"/>
    <row r="1954" s="6" customFormat="1" x14ac:dyDescent="0.25"/>
    <row r="1955" s="6" customFormat="1" x14ac:dyDescent="0.25"/>
    <row r="1956" s="6" customFormat="1" x14ac:dyDescent="0.25"/>
    <row r="1957" s="6" customFormat="1" x14ac:dyDescent="0.25"/>
    <row r="1958" s="6" customFormat="1" x14ac:dyDescent="0.25"/>
    <row r="1959" s="6" customFormat="1" x14ac:dyDescent="0.25"/>
    <row r="1960" s="6" customFormat="1" x14ac:dyDescent="0.25"/>
    <row r="1961" s="6" customFormat="1" x14ac:dyDescent="0.25"/>
    <row r="1962" s="6" customFormat="1" x14ac:dyDescent="0.25"/>
    <row r="1963" s="6" customFormat="1" x14ac:dyDescent="0.25"/>
    <row r="1964" s="6" customFormat="1" x14ac:dyDescent="0.25"/>
    <row r="1965" s="6" customFormat="1" x14ac:dyDescent="0.25"/>
    <row r="1966" s="6" customFormat="1" x14ac:dyDescent="0.25"/>
    <row r="1967" s="6" customFormat="1" x14ac:dyDescent="0.25"/>
    <row r="1968" s="6" customFormat="1" x14ac:dyDescent="0.25"/>
    <row r="1969" s="6" customFormat="1" x14ac:dyDescent="0.25"/>
    <row r="1970" s="6" customFormat="1" x14ac:dyDescent="0.25"/>
    <row r="1971" s="6" customFormat="1" x14ac:dyDescent="0.25"/>
    <row r="1972" s="6" customFormat="1" x14ac:dyDescent="0.25"/>
    <row r="1973" s="6" customFormat="1" x14ac:dyDescent="0.25"/>
    <row r="1974" s="6" customFormat="1" x14ac:dyDescent="0.25"/>
    <row r="1975" s="6" customFormat="1" x14ac:dyDescent="0.25"/>
    <row r="1976" s="6" customFormat="1" x14ac:dyDescent="0.25"/>
    <row r="1977" s="6" customFormat="1" x14ac:dyDescent="0.25"/>
    <row r="1978" s="6" customFormat="1" x14ac:dyDescent="0.25"/>
    <row r="1979" s="6" customFormat="1" x14ac:dyDescent="0.25"/>
    <row r="1980" s="6" customFormat="1" x14ac:dyDescent="0.25"/>
    <row r="1981" s="6" customFormat="1" x14ac:dyDescent="0.25"/>
    <row r="1982" s="6" customFormat="1" x14ac:dyDescent="0.25"/>
    <row r="1983" s="6" customFormat="1" x14ac:dyDescent="0.25"/>
    <row r="1984" s="6" customFormat="1" x14ac:dyDescent="0.25"/>
    <row r="1985" s="6" customFormat="1" x14ac:dyDescent="0.25"/>
    <row r="1986" s="6" customFormat="1" x14ac:dyDescent="0.25"/>
    <row r="1987" s="6" customFormat="1" x14ac:dyDescent="0.25"/>
    <row r="1988" s="6" customFormat="1" x14ac:dyDescent="0.25"/>
    <row r="1989" s="6" customFormat="1" x14ac:dyDescent="0.25"/>
    <row r="1990" s="6" customFormat="1" x14ac:dyDescent="0.25"/>
    <row r="1991" s="6" customFormat="1" x14ac:dyDescent="0.25"/>
    <row r="1992" s="6" customFormat="1" x14ac:dyDescent="0.25"/>
    <row r="1993" s="6" customFormat="1" x14ac:dyDescent="0.25"/>
    <row r="1994" s="6" customFormat="1" x14ac:dyDescent="0.25"/>
    <row r="1995" s="6" customFormat="1" x14ac:dyDescent="0.25"/>
    <row r="1996" s="6" customFormat="1" x14ac:dyDescent="0.25"/>
    <row r="1997" s="6" customFormat="1" x14ac:dyDescent="0.25"/>
    <row r="1998" s="6" customFormat="1" x14ac:dyDescent="0.25"/>
    <row r="1999" s="6" customFormat="1" x14ac:dyDescent="0.25"/>
    <row r="2000" s="6" customFormat="1" x14ac:dyDescent="0.25"/>
    <row r="2001" s="6" customFormat="1" x14ac:dyDescent="0.25"/>
    <row r="2002" s="6" customFormat="1" x14ac:dyDescent="0.25"/>
    <row r="2003" s="6" customFormat="1" x14ac:dyDescent="0.25"/>
    <row r="2004" s="6" customFormat="1" x14ac:dyDescent="0.25"/>
    <row r="2005" s="6" customFormat="1" x14ac:dyDescent="0.25"/>
    <row r="2006" s="6" customFormat="1" x14ac:dyDescent="0.25"/>
    <row r="2007" s="6" customFormat="1" x14ac:dyDescent="0.25"/>
    <row r="2008" s="6" customFormat="1" x14ac:dyDescent="0.25"/>
    <row r="2009" s="6" customFormat="1" x14ac:dyDescent="0.25"/>
    <row r="2010" s="6" customFormat="1" x14ac:dyDescent="0.25"/>
    <row r="2011" s="6" customFormat="1" x14ac:dyDescent="0.25"/>
    <row r="2012" s="6" customFormat="1" x14ac:dyDescent="0.25"/>
    <row r="2013" s="6" customFormat="1" x14ac:dyDescent="0.25"/>
    <row r="2014" s="6" customFormat="1" x14ac:dyDescent="0.25"/>
    <row r="2015" s="6" customFormat="1" x14ac:dyDescent="0.25"/>
    <row r="2016" s="6" customFormat="1" x14ac:dyDescent="0.25"/>
    <row r="2017" s="6" customFormat="1" x14ac:dyDescent="0.25"/>
    <row r="2018" s="6" customFormat="1" x14ac:dyDescent="0.25"/>
    <row r="2019" s="6" customFormat="1" x14ac:dyDescent="0.25"/>
    <row r="2020" s="6" customFormat="1" x14ac:dyDescent="0.25"/>
    <row r="2021" s="6" customFormat="1" x14ac:dyDescent="0.25"/>
    <row r="2022" s="6" customFormat="1" x14ac:dyDescent="0.25"/>
    <row r="2023" s="6" customFormat="1" x14ac:dyDescent="0.25"/>
    <row r="2024" s="6" customFormat="1" x14ac:dyDescent="0.25"/>
    <row r="2025" s="6" customFormat="1" x14ac:dyDescent="0.25"/>
    <row r="2026" s="6" customFormat="1" x14ac:dyDescent="0.25"/>
    <row r="2027" s="6" customFormat="1" x14ac:dyDescent="0.25"/>
    <row r="2028" s="6" customFormat="1" x14ac:dyDescent="0.25"/>
    <row r="2029" s="6" customFormat="1" x14ac:dyDescent="0.25"/>
    <row r="2030" s="6" customFormat="1" x14ac:dyDescent="0.25"/>
    <row r="2031" s="6" customFormat="1" x14ac:dyDescent="0.25"/>
    <row r="2032" s="6" customFormat="1" x14ac:dyDescent="0.25"/>
    <row r="2033" s="6" customFormat="1" x14ac:dyDescent="0.25"/>
    <row r="2034" s="6" customFormat="1" x14ac:dyDescent="0.25"/>
    <row r="2035" s="6" customFormat="1" x14ac:dyDescent="0.25"/>
    <row r="2036" s="6" customFormat="1" x14ac:dyDescent="0.25"/>
    <row r="2037" s="6" customFormat="1" x14ac:dyDescent="0.25"/>
    <row r="2038" s="6" customFormat="1" x14ac:dyDescent="0.25"/>
    <row r="2039" s="6" customFormat="1" x14ac:dyDescent="0.25"/>
    <row r="2040" s="6" customFormat="1" x14ac:dyDescent="0.25"/>
    <row r="2041" s="6" customFormat="1" x14ac:dyDescent="0.25"/>
    <row r="2042" s="6" customFormat="1" x14ac:dyDescent="0.25"/>
    <row r="2043" s="6" customFormat="1" x14ac:dyDescent="0.25"/>
    <row r="2044" s="6" customFormat="1" x14ac:dyDescent="0.25"/>
    <row r="2045" s="6" customFormat="1" x14ac:dyDescent="0.25"/>
    <row r="2046" s="6" customFormat="1" x14ac:dyDescent="0.25"/>
    <row r="2047" s="6" customFormat="1" x14ac:dyDescent="0.25"/>
    <row r="2048" s="6" customFormat="1" x14ac:dyDescent="0.25"/>
    <row r="2049" s="6" customFormat="1" x14ac:dyDescent="0.25"/>
    <row r="2050" s="6" customFormat="1" x14ac:dyDescent="0.25"/>
    <row r="2051" s="6" customFormat="1" x14ac:dyDescent="0.25"/>
    <row r="2052" s="6" customFormat="1" x14ac:dyDescent="0.25"/>
    <row r="2053" s="6" customFormat="1" x14ac:dyDescent="0.25"/>
    <row r="2054" s="6" customFormat="1" x14ac:dyDescent="0.25"/>
    <row r="2055" s="6" customFormat="1" x14ac:dyDescent="0.25"/>
    <row r="2056" s="6" customFormat="1" x14ac:dyDescent="0.25"/>
    <row r="2057" s="6" customFormat="1" x14ac:dyDescent="0.25"/>
    <row r="2058" s="6" customFormat="1" x14ac:dyDescent="0.25"/>
    <row r="2059" s="6" customFormat="1" x14ac:dyDescent="0.25"/>
    <row r="2060" s="6" customFormat="1" x14ac:dyDescent="0.25"/>
    <row r="2061" s="6" customFormat="1" x14ac:dyDescent="0.25"/>
    <row r="2062" s="6" customFormat="1" x14ac:dyDescent="0.25"/>
    <row r="2063" s="6" customFormat="1" x14ac:dyDescent="0.25"/>
    <row r="2064" s="6" customFormat="1" x14ac:dyDescent="0.25"/>
    <row r="2065" s="6" customFormat="1" x14ac:dyDescent="0.25"/>
    <row r="2066" s="6" customFormat="1" x14ac:dyDescent="0.25"/>
    <row r="2067" s="6" customFormat="1" x14ac:dyDescent="0.25"/>
    <row r="2068" s="6" customFormat="1" x14ac:dyDescent="0.25"/>
    <row r="2069" s="6" customFormat="1" x14ac:dyDescent="0.25"/>
    <row r="2070" s="6" customFormat="1" x14ac:dyDescent="0.25"/>
    <row r="2071" s="6" customFormat="1" x14ac:dyDescent="0.25"/>
    <row r="2072" s="6" customFormat="1" x14ac:dyDescent="0.25"/>
    <row r="2073" s="6" customFormat="1" x14ac:dyDescent="0.25"/>
    <row r="2074" s="6" customFormat="1" x14ac:dyDescent="0.25"/>
    <row r="2075" s="6" customFormat="1" x14ac:dyDescent="0.25"/>
    <row r="2076" s="6" customFormat="1" x14ac:dyDescent="0.25"/>
    <row r="2077" s="6" customFormat="1" x14ac:dyDescent="0.25"/>
    <row r="2078" s="6" customFormat="1" x14ac:dyDescent="0.25"/>
    <row r="2079" s="6" customFormat="1" x14ac:dyDescent="0.25"/>
    <row r="2080" s="6" customFormat="1" x14ac:dyDescent="0.25"/>
    <row r="2081" s="6" customFormat="1" x14ac:dyDescent="0.25"/>
    <row r="2082" s="6" customFormat="1" x14ac:dyDescent="0.25"/>
    <row r="2083" s="6" customFormat="1" x14ac:dyDescent="0.25"/>
    <row r="2084" s="6" customFormat="1" x14ac:dyDescent="0.25"/>
    <row r="2085" s="6" customFormat="1" x14ac:dyDescent="0.25"/>
    <row r="2086" s="6" customFormat="1" x14ac:dyDescent="0.25"/>
    <row r="2087" s="6" customFormat="1" x14ac:dyDescent="0.25"/>
    <row r="2088" s="6" customFormat="1" x14ac:dyDescent="0.25"/>
    <row r="2089" s="6" customFormat="1" x14ac:dyDescent="0.25"/>
    <row r="2090" s="6" customFormat="1" x14ac:dyDescent="0.25"/>
    <row r="2091" s="6" customFormat="1" x14ac:dyDescent="0.25"/>
    <row r="2092" s="6" customFormat="1" x14ac:dyDescent="0.25"/>
    <row r="2093" s="6" customFormat="1" x14ac:dyDescent="0.25"/>
    <row r="2094" s="6" customFormat="1" x14ac:dyDescent="0.25"/>
    <row r="2095" s="6" customFormat="1" x14ac:dyDescent="0.25"/>
    <row r="2096" s="6" customFormat="1" x14ac:dyDescent="0.25"/>
    <row r="2097" s="6" customFormat="1" x14ac:dyDescent="0.25"/>
    <row r="2098" s="6" customFormat="1" x14ac:dyDescent="0.25"/>
    <row r="2099" s="6" customFormat="1" x14ac:dyDescent="0.25"/>
    <row r="2100" s="6" customFormat="1" x14ac:dyDescent="0.25"/>
    <row r="2101" s="6" customFormat="1" x14ac:dyDescent="0.25"/>
    <row r="2102" s="6" customFormat="1" x14ac:dyDescent="0.25"/>
    <row r="2103" s="6" customFormat="1" x14ac:dyDescent="0.25"/>
    <row r="2104" s="6" customFormat="1" x14ac:dyDescent="0.25"/>
    <row r="2105" s="6" customFormat="1" x14ac:dyDescent="0.25"/>
    <row r="2106" s="6" customFormat="1" x14ac:dyDescent="0.25"/>
    <row r="2107" s="6" customFormat="1" x14ac:dyDescent="0.25"/>
    <row r="2108" s="6" customFormat="1" x14ac:dyDescent="0.25"/>
    <row r="2109" s="6" customFormat="1" x14ac:dyDescent="0.25"/>
    <row r="2110" s="6" customFormat="1" x14ac:dyDescent="0.25"/>
    <row r="2111" s="6" customFormat="1" x14ac:dyDescent="0.25"/>
    <row r="2112" s="6" customFormat="1" x14ac:dyDescent="0.25"/>
    <row r="2113" s="6" customFormat="1" x14ac:dyDescent="0.25"/>
    <row r="2114" s="6" customFormat="1" x14ac:dyDescent="0.25"/>
    <row r="2115" s="6" customFormat="1" x14ac:dyDescent="0.25"/>
    <row r="2116" s="6" customFormat="1" x14ac:dyDescent="0.25"/>
    <row r="2117" s="6" customFormat="1" x14ac:dyDescent="0.25"/>
    <row r="2118" s="6" customFormat="1" x14ac:dyDescent="0.25"/>
    <row r="2119" s="6" customFormat="1" x14ac:dyDescent="0.25"/>
    <row r="2120" s="6" customFormat="1" x14ac:dyDescent="0.25"/>
    <row r="2121" s="6" customFormat="1" x14ac:dyDescent="0.25"/>
    <row r="2122" s="6" customFormat="1" x14ac:dyDescent="0.25"/>
    <row r="2123" s="6" customFormat="1" x14ac:dyDescent="0.25"/>
    <row r="2124" s="6" customFormat="1" x14ac:dyDescent="0.25"/>
    <row r="2125" s="6" customFormat="1" x14ac:dyDescent="0.25"/>
    <row r="2126" s="6" customFormat="1" x14ac:dyDescent="0.25"/>
    <row r="2127" s="6" customFormat="1" x14ac:dyDescent="0.25"/>
    <row r="2128" s="6" customFormat="1" x14ac:dyDescent="0.25"/>
    <row r="2129" s="6" customFormat="1" x14ac:dyDescent="0.25"/>
    <row r="2130" s="6" customFormat="1" x14ac:dyDescent="0.25"/>
    <row r="2131" s="6" customFormat="1" x14ac:dyDescent="0.25"/>
    <row r="2132" s="6" customFormat="1" x14ac:dyDescent="0.25"/>
    <row r="2133" s="6" customFormat="1" x14ac:dyDescent="0.25"/>
    <row r="2134" s="6" customFormat="1" x14ac:dyDescent="0.25"/>
    <row r="2135" s="6" customFormat="1" x14ac:dyDescent="0.25"/>
    <row r="2136" s="6" customFormat="1" x14ac:dyDescent="0.25"/>
    <row r="2137" s="6" customFormat="1" x14ac:dyDescent="0.25"/>
    <row r="2138" s="6" customFormat="1" x14ac:dyDescent="0.25"/>
    <row r="2139" s="6" customFormat="1" x14ac:dyDescent="0.25"/>
    <row r="2140" s="6" customFormat="1" x14ac:dyDescent="0.25"/>
    <row r="2141" s="6" customFormat="1" x14ac:dyDescent="0.25"/>
    <row r="2142" s="6" customFormat="1" x14ac:dyDescent="0.25"/>
    <row r="2143" s="6" customFormat="1" x14ac:dyDescent="0.25"/>
    <row r="2144" s="6" customFormat="1" x14ac:dyDescent="0.25"/>
    <row r="2145" s="6" customFormat="1" x14ac:dyDescent="0.25"/>
    <row r="2146" s="6" customFormat="1" x14ac:dyDescent="0.25"/>
    <row r="2147" s="6" customFormat="1" x14ac:dyDescent="0.25"/>
    <row r="2148" s="6" customFormat="1" x14ac:dyDescent="0.25"/>
    <row r="2149" s="6" customFormat="1" x14ac:dyDescent="0.25"/>
    <row r="2150" s="6" customFormat="1" x14ac:dyDescent="0.25"/>
    <row r="2151" s="6" customFormat="1" x14ac:dyDescent="0.25"/>
    <row r="2152" s="6" customFormat="1" x14ac:dyDescent="0.25"/>
    <row r="2153" s="6" customFormat="1" x14ac:dyDescent="0.25"/>
    <row r="2154" s="6" customFormat="1" x14ac:dyDescent="0.25"/>
    <row r="2155" s="6" customFormat="1" x14ac:dyDescent="0.25"/>
    <row r="2156" s="6" customFormat="1" x14ac:dyDescent="0.25"/>
    <row r="2157" s="6" customFormat="1" x14ac:dyDescent="0.25"/>
    <row r="2158" s="6" customFormat="1" x14ac:dyDescent="0.25"/>
    <row r="2159" s="6" customFormat="1" x14ac:dyDescent="0.25"/>
    <row r="2160" s="6" customFormat="1" x14ac:dyDescent="0.25"/>
    <row r="2161" s="6" customFormat="1" x14ac:dyDescent="0.25"/>
    <row r="2162" s="6" customFormat="1" x14ac:dyDescent="0.25"/>
    <row r="2163" s="6" customFormat="1" x14ac:dyDescent="0.25"/>
    <row r="2164" s="6" customFormat="1" x14ac:dyDescent="0.25"/>
    <row r="2165" s="6" customFormat="1" x14ac:dyDescent="0.25"/>
    <row r="2166" s="6" customFormat="1" x14ac:dyDescent="0.25"/>
    <row r="2167" s="6" customFormat="1" x14ac:dyDescent="0.25"/>
    <row r="2168" s="6" customFormat="1" x14ac:dyDescent="0.25"/>
    <row r="2169" s="6" customFormat="1" x14ac:dyDescent="0.25"/>
    <row r="2170" s="6" customFormat="1" x14ac:dyDescent="0.25"/>
    <row r="2171" s="6" customFormat="1" x14ac:dyDescent="0.25"/>
    <row r="2172" s="6" customFormat="1" x14ac:dyDescent="0.25"/>
    <row r="2173" s="6" customFormat="1" x14ac:dyDescent="0.25"/>
    <row r="2174" s="6" customFormat="1" x14ac:dyDescent="0.25"/>
    <row r="2175" s="6" customFormat="1" x14ac:dyDescent="0.25"/>
    <row r="2176" s="6" customFormat="1" x14ac:dyDescent="0.25"/>
    <row r="2177" s="6" customFormat="1" x14ac:dyDescent="0.25"/>
    <row r="2178" s="6" customFormat="1" x14ac:dyDescent="0.25"/>
    <row r="2179" s="6" customFormat="1" x14ac:dyDescent="0.25"/>
    <row r="2180" s="6" customFormat="1" x14ac:dyDescent="0.25"/>
    <row r="2181" s="6" customFormat="1" x14ac:dyDescent="0.25"/>
    <row r="2182" s="6" customFormat="1" x14ac:dyDescent="0.25"/>
    <row r="2183" s="6" customFormat="1" x14ac:dyDescent="0.25"/>
    <row r="2184" s="6" customFormat="1" x14ac:dyDescent="0.25"/>
    <row r="2185" s="6" customFormat="1" x14ac:dyDescent="0.25"/>
    <row r="2186" s="6" customFormat="1" x14ac:dyDescent="0.25"/>
    <row r="2187" s="6" customFormat="1" x14ac:dyDescent="0.25"/>
    <row r="2188" s="6" customFormat="1" x14ac:dyDescent="0.25"/>
    <row r="2189" s="6" customFormat="1" x14ac:dyDescent="0.25"/>
    <row r="2190" s="6" customFormat="1" x14ac:dyDescent="0.25"/>
    <row r="2191" s="6" customFormat="1" x14ac:dyDescent="0.25"/>
    <row r="2192" s="6" customFormat="1" x14ac:dyDescent="0.25"/>
    <row r="2193" s="6" customFormat="1" x14ac:dyDescent="0.25"/>
    <row r="2194" s="6" customFormat="1" x14ac:dyDescent="0.25"/>
    <row r="2195" s="6" customFormat="1" x14ac:dyDescent="0.25"/>
    <row r="2196" s="6" customFormat="1" x14ac:dyDescent="0.25"/>
    <row r="2197" s="6" customFormat="1" x14ac:dyDescent="0.25"/>
    <row r="2198" s="6" customFormat="1" x14ac:dyDescent="0.25"/>
    <row r="2199" s="6" customFormat="1" x14ac:dyDescent="0.25"/>
    <row r="2200" s="6" customFormat="1" x14ac:dyDescent="0.25"/>
    <row r="2201" s="6" customFormat="1" x14ac:dyDescent="0.25"/>
    <row r="2202" s="6" customFormat="1" x14ac:dyDescent="0.25"/>
    <row r="2203" s="6" customFormat="1" x14ac:dyDescent="0.25"/>
    <row r="2204" s="6" customFormat="1" x14ac:dyDescent="0.25"/>
    <row r="2205" s="6" customFormat="1" x14ac:dyDescent="0.25"/>
    <row r="2206" s="6" customFormat="1" x14ac:dyDescent="0.25"/>
    <row r="2207" s="6" customFormat="1" x14ac:dyDescent="0.25"/>
    <row r="2208" s="6" customFormat="1" x14ac:dyDescent="0.25"/>
    <row r="2209" s="6" customFormat="1" x14ac:dyDescent="0.25"/>
    <row r="2210" s="6" customFormat="1" x14ac:dyDescent="0.25"/>
    <row r="2211" s="6" customFormat="1" x14ac:dyDescent="0.25"/>
    <row r="2212" s="6" customFormat="1" x14ac:dyDescent="0.25"/>
    <row r="2213" s="6" customFormat="1" x14ac:dyDescent="0.25"/>
    <row r="2214" s="6" customFormat="1" x14ac:dyDescent="0.25"/>
    <row r="2215" s="6" customFormat="1" x14ac:dyDescent="0.25"/>
    <row r="2216" s="6" customFormat="1" x14ac:dyDescent="0.25"/>
    <row r="2217" s="6" customFormat="1" x14ac:dyDescent="0.25"/>
    <row r="2218" s="6" customFormat="1" x14ac:dyDescent="0.25"/>
    <row r="2219" s="6" customFormat="1" x14ac:dyDescent="0.25"/>
    <row r="2220" s="6" customFormat="1" x14ac:dyDescent="0.25"/>
    <row r="2221" s="6" customFormat="1" x14ac:dyDescent="0.25"/>
    <row r="2222" s="6" customFormat="1" x14ac:dyDescent="0.25"/>
    <row r="2223" s="6" customFormat="1" x14ac:dyDescent="0.25"/>
    <row r="2224" s="6" customFormat="1" x14ac:dyDescent="0.25"/>
    <row r="2225" s="6" customFormat="1" x14ac:dyDescent="0.25"/>
    <row r="2226" s="6" customFormat="1" x14ac:dyDescent="0.25"/>
    <row r="2227" s="6" customFormat="1" x14ac:dyDescent="0.25"/>
    <row r="2228" s="6" customFormat="1" x14ac:dyDescent="0.25"/>
    <row r="2229" s="6" customFormat="1" x14ac:dyDescent="0.25"/>
    <row r="2230" s="6" customFormat="1" x14ac:dyDescent="0.25"/>
    <row r="2231" s="6" customFormat="1" x14ac:dyDescent="0.25"/>
    <row r="2232" s="6" customFormat="1" x14ac:dyDescent="0.25"/>
    <row r="2233" s="6" customFormat="1" x14ac:dyDescent="0.25"/>
    <row r="2234" s="6" customFormat="1" x14ac:dyDescent="0.25"/>
    <row r="2235" s="6" customFormat="1" x14ac:dyDescent="0.25"/>
    <row r="2236" s="6" customFormat="1" x14ac:dyDescent="0.25"/>
    <row r="2237" s="6" customFormat="1" x14ac:dyDescent="0.25"/>
    <row r="2238" s="6" customFormat="1" x14ac:dyDescent="0.25"/>
    <row r="2239" s="6" customFormat="1" x14ac:dyDescent="0.25"/>
    <row r="2240" s="6" customFormat="1" x14ac:dyDescent="0.25"/>
    <row r="2241" s="6" customFormat="1" x14ac:dyDescent="0.25"/>
    <row r="2242" s="6" customFormat="1" x14ac:dyDescent="0.25"/>
    <row r="2243" s="6" customFormat="1" x14ac:dyDescent="0.25"/>
    <row r="2244" s="6" customFormat="1" x14ac:dyDescent="0.25"/>
    <row r="2245" s="6" customFormat="1" x14ac:dyDescent="0.25"/>
    <row r="2246" s="6" customFormat="1" x14ac:dyDescent="0.25"/>
    <row r="2247" s="6" customFormat="1" x14ac:dyDescent="0.25"/>
    <row r="2248" s="6" customFormat="1" x14ac:dyDescent="0.25"/>
    <row r="2249" s="6" customFormat="1" x14ac:dyDescent="0.25"/>
    <row r="2250" s="6" customFormat="1" x14ac:dyDescent="0.25"/>
    <row r="2251" s="6" customFormat="1" x14ac:dyDescent="0.25"/>
    <row r="2252" s="6" customFormat="1" x14ac:dyDescent="0.25"/>
    <row r="2253" s="6" customFormat="1" x14ac:dyDescent="0.25"/>
    <row r="2254" s="6" customFormat="1" x14ac:dyDescent="0.25"/>
    <row r="2255" s="6" customFormat="1" x14ac:dyDescent="0.25"/>
    <row r="2256" s="6" customFormat="1" x14ac:dyDescent="0.25"/>
    <row r="2257" s="6" customFormat="1" x14ac:dyDescent="0.25"/>
    <row r="2258" s="6" customFormat="1" x14ac:dyDescent="0.25"/>
    <row r="2259" s="6" customFormat="1" x14ac:dyDescent="0.25"/>
    <row r="2260" s="6" customFormat="1" x14ac:dyDescent="0.25"/>
    <row r="2261" s="6" customFormat="1" x14ac:dyDescent="0.25"/>
    <row r="2262" s="6" customFormat="1" x14ac:dyDescent="0.25"/>
    <row r="2263" s="6" customFormat="1" x14ac:dyDescent="0.25"/>
    <row r="2264" s="6" customFormat="1" x14ac:dyDescent="0.25"/>
    <row r="2265" s="6" customFormat="1" x14ac:dyDescent="0.25"/>
    <row r="2266" s="6" customFormat="1" x14ac:dyDescent="0.25"/>
    <row r="2267" s="6" customFormat="1" x14ac:dyDescent="0.25"/>
    <row r="2268" s="6" customFormat="1" x14ac:dyDescent="0.25"/>
    <row r="2269" s="6" customFormat="1" x14ac:dyDescent="0.25"/>
    <row r="2270" s="6" customFormat="1" x14ac:dyDescent="0.25"/>
    <row r="2271" s="6" customFormat="1" x14ac:dyDescent="0.25"/>
    <row r="2272" s="6" customFormat="1" x14ac:dyDescent="0.25"/>
    <row r="2273" s="6" customFormat="1" x14ac:dyDescent="0.25"/>
    <row r="2274" s="6" customFormat="1" x14ac:dyDescent="0.25"/>
    <row r="2275" s="6" customFormat="1" x14ac:dyDescent="0.25"/>
    <row r="2276" s="6" customFormat="1" x14ac:dyDescent="0.25"/>
    <row r="2277" s="6" customFormat="1" x14ac:dyDescent="0.25"/>
    <row r="2278" s="6" customFormat="1" x14ac:dyDescent="0.25"/>
    <row r="2279" s="6" customFormat="1" x14ac:dyDescent="0.25"/>
    <row r="2280" s="6" customFormat="1" x14ac:dyDescent="0.25"/>
    <row r="2281" s="6" customFormat="1" x14ac:dyDescent="0.25"/>
    <row r="2282" s="6" customFormat="1" x14ac:dyDescent="0.25"/>
    <row r="2283" s="6" customFormat="1" x14ac:dyDescent="0.25"/>
    <row r="2284" s="6" customFormat="1" x14ac:dyDescent="0.25"/>
    <row r="2285" s="6" customFormat="1" x14ac:dyDescent="0.25"/>
    <row r="2286" s="6" customFormat="1" x14ac:dyDescent="0.25"/>
    <row r="2287" s="6" customFormat="1" x14ac:dyDescent="0.25"/>
    <row r="2288" s="6" customFormat="1" x14ac:dyDescent="0.25"/>
    <row r="2289" s="6" customFormat="1" x14ac:dyDescent="0.25"/>
    <row r="2290" s="6" customFormat="1" x14ac:dyDescent="0.25"/>
    <row r="2291" s="6" customFormat="1" x14ac:dyDescent="0.25"/>
    <row r="2292" s="6" customFormat="1" x14ac:dyDescent="0.25"/>
    <row r="2293" s="6" customFormat="1" x14ac:dyDescent="0.25"/>
    <row r="2294" s="6" customFormat="1" x14ac:dyDescent="0.25"/>
    <row r="2295" s="6" customFormat="1" x14ac:dyDescent="0.25"/>
    <row r="2296" s="6" customFormat="1" x14ac:dyDescent="0.25"/>
    <row r="2297" s="6" customFormat="1" x14ac:dyDescent="0.25"/>
    <row r="2298" s="6" customFormat="1" x14ac:dyDescent="0.25"/>
    <row r="2299" s="6" customFormat="1" x14ac:dyDescent="0.25"/>
    <row r="2300" s="6" customFormat="1" x14ac:dyDescent="0.25"/>
    <row r="2301" s="6" customFormat="1" x14ac:dyDescent="0.25"/>
    <row r="2302" s="6" customFormat="1" x14ac:dyDescent="0.25"/>
    <row r="2303" s="6" customFormat="1" x14ac:dyDescent="0.25"/>
    <row r="2304" s="6" customFormat="1" x14ac:dyDescent="0.25"/>
    <row r="2305" s="6" customFormat="1" x14ac:dyDescent="0.25"/>
    <row r="2306" s="6" customFormat="1" x14ac:dyDescent="0.25"/>
    <row r="2307" s="6" customFormat="1" x14ac:dyDescent="0.25"/>
    <row r="2308" s="6" customFormat="1" x14ac:dyDescent="0.25"/>
    <row r="2309" s="6" customFormat="1" x14ac:dyDescent="0.25"/>
    <row r="2310" s="6" customFormat="1" x14ac:dyDescent="0.25"/>
    <row r="2311" s="6" customFormat="1" x14ac:dyDescent="0.25"/>
    <row r="2312" s="6" customFormat="1" x14ac:dyDescent="0.25"/>
    <row r="2313" s="6" customFormat="1" x14ac:dyDescent="0.25"/>
    <row r="2314" s="6" customFormat="1" x14ac:dyDescent="0.25"/>
    <row r="2315" s="6" customFormat="1" x14ac:dyDescent="0.25"/>
    <row r="2316" s="6" customFormat="1" x14ac:dyDescent="0.25"/>
    <row r="2317" s="6" customFormat="1" x14ac:dyDescent="0.25"/>
    <row r="2318" s="6" customFormat="1" x14ac:dyDescent="0.25"/>
    <row r="2319" s="6" customFormat="1" x14ac:dyDescent="0.25"/>
    <row r="2320" s="6" customFormat="1" x14ac:dyDescent="0.25"/>
    <row r="2321" s="6" customFormat="1" x14ac:dyDescent="0.25"/>
    <row r="2322" s="6" customFormat="1" x14ac:dyDescent="0.25"/>
    <row r="2323" s="6" customFormat="1" x14ac:dyDescent="0.25"/>
    <row r="2324" s="6" customFormat="1" x14ac:dyDescent="0.25"/>
    <row r="2325" s="6" customFormat="1" x14ac:dyDescent="0.25"/>
    <row r="2326" s="6" customFormat="1" x14ac:dyDescent="0.25"/>
    <row r="2327" s="6" customFormat="1" x14ac:dyDescent="0.25"/>
    <row r="2328" s="6" customFormat="1" x14ac:dyDescent="0.25"/>
    <row r="2329" s="6" customFormat="1" x14ac:dyDescent="0.25"/>
    <row r="2330" s="6" customFormat="1" x14ac:dyDescent="0.25"/>
    <row r="2331" s="6" customFormat="1" x14ac:dyDescent="0.25"/>
    <row r="2332" s="6" customFormat="1" x14ac:dyDescent="0.25"/>
    <row r="2333" s="6" customFormat="1" x14ac:dyDescent="0.25"/>
    <row r="2334" s="6" customFormat="1" x14ac:dyDescent="0.25"/>
    <row r="2335" s="6" customFormat="1" x14ac:dyDescent="0.25"/>
    <row r="2336" s="6" customFormat="1" x14ac:dyDescent="0.25"/>
    <row r="2337" s="6" customFormat="1" x14ac:dyDescent="0.25"/>
    <row r="2338" s="6" customFormat="1" x14ac:dyDescent="0.25"/>
    <row r="2339" s="6" customFormat="1" x14ac:dyDescent="0.25"/>
    <row r="2340" s="6" customFormat="1" x14ac:dyDescent="0.25"/>
    <row r="2341" s="6" customFormat="1" x14ac:dyDescent="0.25"/>
    <row r="2342" s="6" customFormat="1" x14ac:dyDescent="0.25"/>
    <row r="2343" s="6" customFormat="1" x14ac:dyDescent="0.25"/>
    <row r="2344" s="6" customFormat="1" x14ac:dyDescent="0.25"/>
    <row r="2345" s="6" customFormat="1" x14ac:dyDescent="0.25"/>
    <row r="2346" s="6" customFormat="1" x14ac:dyDescent="0.25"/>
    <row r="2347" s="6" customFormat="1" x14ac:dyDescent="0.25"/>
    <row r="2348" s="6" customFormat="1" x14ac:dyDescent="0.25"/>
    <row r="2349" s="6" customFormat="1" x14ac:dyDescent="0.25"/>
    <row r="2350" s="6" customFormat="1" x14ac:dyDescent="0.25"/>
    <row r="2351" s="6" customFormat="1" x14ac:dyDescent="0.25"/>
    <row r="2352" s="6" customFormat="1" x14ac:dyDescent="0.25"/>
    <row r="2353" s="6" customFormat="1" x14ac:dyDescent="0.25"/>
    <row r="2354" s="6" customFormat="1" x14ac:dyDescent="0.25"/>
    <row r="2355" s="6" customFormat="1" x14ac:dyDescent="0.25"/>
    <row r="2356" s="6" customFormat="1" x14ac:dyDescent="0.25"/>
    <row r="2357" s="6" customFormat="1" x14ac:dyDescent="0.25"/>
    <row r="2358" s="6" customFormat="1" x14ac:dyDescent="0.25"/>
    <row r="2359" s="6" customFormat="1" x14ac:dyDescent="0.25"/>
    <row r="2360" s="6" customFormat="1" x14ac:dyDescent="0.25"/>
    <row r="2361" s="6" customFormat="1" x14ac:dyDescent="0.25"/>
    <row r="2362" s="6" customFormat="1" x14ac:dyDescent="0.25"/>
    <row r="2363" s="6" customFormat="1" x14ac:dyDescent="0.25"/>
    <row r="2364" s="6" customFormat="1" x14ac:dyDescent="0.25"/>
    <row r="2365" s="6" customFormat="1" x14ac:dyDescent="0.25"/>
    <row r="2366" s="6" customFormat="1" x14ac:dyDescent="0.25"/>
    <row r="2367" s="6" customFormat="1" x14ac:dyDescent="0.25"/>
    <row r="2368" s="6" customFormat="1" x14ac:dyDescent="0.25"/>
    <row r="2369" s="6" customFormat="1" x14ac:dyDescent="0.25"/>
    <row r="2370" s="6" customFormat="1" x14ac:dyDescent="0.25"/>
    <row r="2371" s="6" customFormat="1" x14ac:dyDescent="0.25"/>
    <row r="2372" s="6" customFormat="1" x14ac:dyDescent="0.25"/>
    <row r="2373" s="6" customFormat="1" x14ac:dyDescent="0.25"/>
    <row r="2374" s="6" customFormat="1" x14ac:dyDescent="0.25"/>
    <row r="2375" s="6" customFormat="1" x14ac:dyDescent="0.25"/>
    <row r="2376" s="6" customFormat="1" x14ac:dyDescent="0.25"/>
    <row r="2377" s="6" customFormat="1" x14ac:dyDescent="0.25"/>
    <row r="2378" s="6" customFormat="1" x14ac:dyDescent="0.25"/>
    <row r="2379" s="6" customFormat="1" x14ac:dyDescent="0.25"/>
    <row r="2380" s="6" customFormat="1" x14ac:dyDescent="0.25"/>
    <row r="2381" s="6" customFormat="1" x14ac:dyDescent="0.25"/>
    <row r="2382" s="6" customFormat="1" x14ac:dyDescent="0.25"/>
    <row r="2383" s="6" customFormat="1" x14ac:dyDescent="0.25"/>
    <row r="2384" s="6" customFormat="1" x14ac:dyDescent="0.25"/>
    <row r="2385" spans="3:11" s="6" customFormat="1" x14ac:dyDescent="0.25"/>
    <row r="2386" spans="3:11" s="6" customFormat="1" x14ac:dyDescent="0.25"/>
    <row r="2387" spans="3:11" s="6" customFormat="1" x14ac:dyDescent="0.25"/>
    <row r="2388" spans="3:11" s="6" customFormat="1" x14ac:dyDescent="0.25"/>
    <row r="2389" spans="3:11" s="6" customFormat="1" x14ac:dyDescent="0.25"/>
    <row r="2390" spans="3:11" s="6" customFormat="1" x14ac:dyDescent="0.25"/>
    <row r="2391" spans="3:11" s="6" customFormat="1" x14ac:dyDescent="0.25"/>
    <row r="2392" spans="3:11" s="6" customFormat="1" x14ac:dyDescent="0.25"/>
    <row r="2393" spans="3:11" x14ac:dyDescent="0.25">
      <c r="C2393" s="6"/>
      <c r="K2393" s="6"/>
    </row>
    <row r="2394" spans="3:11" x14ac:dyDescent="0.25">
      <c r="C2394" s="6"/>
      <c r="K2394" s="6"/>
    </row>
    <row r="2395" spans="3:11" x14ac:dyDescent="0.25">
      <c r="C2395" s="6"/>
      <c r="K2395" s="6"/>
    </row>
    <row r="2396" spans="3:11" x14ac:dyDescent="0.25">
      <c r="C2396" s="6"/>
      <c r="K2396" s="6"/>
    </row>
    <row r="2397" spans="3:11" x14ac:dyDescent="0.25">
      <c r="C2397" s="6"/>
      <c r="K2397" s="6"/>
    </row>
    <row r="2398" spans="3:11" x14ac:dyDescent="0.25">
      <c r="C2398" s="6"/>
      <c r="K2398" s="6"/>
    </row>
    <row r="2399" spans="3:11" x14ac:dyDescent="0.25">
      <c r="C2399" s="6"/>
      <c r="K2399" s="6"/>
    </row>
    <row r="2400" spans="3:11" x14ac:dyDescent="0.25">
      <c r="C2400" s="6"/>
      <c r="K2400" s="6"/>
    </row>
    <row r="2401" spans="3:11" x14ac:dyDescent="0.25">
      <c r="C2401" s="6"/>
      <c r="K2401" s="6"/>
    </row>
    <row r="2402" spans="3:11" x14ac:dyDescent="0.25">
      <c r="C2402" s="6"/>
      <c r="K2402" s="6"/>
    </row>
    <row r="2403" spans="3:11" x14ac:dyDescent="0.25">
      <c r="C2403" s="6"/>
      <c r="K2403" s="6"/>
    </row>
    <row r="2404" spans="3:11" x14ac:dyDescent="0.25">
      <c r="C2404" s="6"/>
      <c r="K2404" s="6"/>
    </row>
    <row r="2405" spans="3:11" x14ac:dyDescent="0.25">
      <c r="C2405" s="6"/>
      <c r="K2405" s="6"/>
    </row>
    <row r="2406" spans="3:11" x14ac:dyDescent="0.25">
      <c r="C2406" s="6"/>
      <c r="D2406" s="8" t="s">
        <v>392</v>
      </c>
      <c r="K2406" s="6"/>
    </row>
    <row r="2407" spans="3:11" x14ac:dyDescent="0.25">
      <c r="C2407" s="6"/>
      <c r="K2407" s="6"/>
    </row>
    <row r="2408" spans="3:11" x14ac:dyDescent="0.25">
      <c r="C2408" s="6"/>
      <c r="K2408" s="6"/>
    </row>
    <row r="2409" spans="3:11" s="6" customFormat="1" x14ac:dyDescent="0.25"/>
    <row r="2410" spans="3:11" s="6" customFormat="1" x14ac:dyDescent="0.25"/>
    <row r="2411" spans="3:11" s="6" customFormat="1" x14ac:dyDescent="0.25"/>
    <row r="2412" spans="3:11" s="6" customFormat="1" x14ac:dyDescent="0.25"/>
    <row r="2413" spans="3:11" s="6" customFormat="1" x14ac:dyDescent="0.25"/>
    <row r="2414" spans="3:11" s="6" customFormat="1" x14ac:dyDescent="0.25"/>
    <row r="2415" spans="3:11" s="6" customFormat="1" x14ac:dyDescent="0.25"/>
    <row r="2416" spans="3:11" s="6" customFormat="1" x14ac:dyDescent="0.25"/>
    <row r="2417" s="6" customFormat="1" x14ac:dyDescent="0.25"/>
    <row r="2418" s="6" customFormat="1" x14ac:dyDescent="0.25"/>
    <row r="2419" s="6" customFormat="1" x14ac:dyDescent="0.25"/>
    <row r="2420" s="6" customFormat="1" x14ac:dyDescent="0.25"/>
    <row r="2421" s="6" customFormat="1" x14ac:dyDescent="0.25"/>
    <row r="2422" s="6" customFormat="1" x14ac:dyDescent="0.25"/>
    <row r="2423" s="6" customFormat="1" x14ac:dyDescent="0.25"/>
    <row r="2424" s="6" customFormat="1" x14ac:dyDescent="0.25"/>
    <row r="2425" s="6" customFormat="1" x14ac:dyDescent="0.25"/>
    <row r="2426" s="6" customFormat="1" x14ac:dyDescent="0.25"/>
    <row r="2427" s="6" customFormat="1" x14ac:dyDescent="0.25"/>
    <row r="2428" s="6" customFormat="1" x14ac:dyDescent="0.25"/>
    <row r="2429" s="6" customFormat="1" x14ac:dyDescent="0.25"/>
    <row r="2430" s="6" customFormat="1" x14ac:dyDescent="0.25"/>
    <row r="2431" s="6" customFormat="1" x14ac:dyDescent="0.25"/>
    <row r="2432" s="6" customFormat="1" x14ac:dyDescent="0.25"/>
    <row r="2433" s="6" customFormat="1" x14ac:dyDescent="0.25"/>
    <row r="2434" s="6" customFormat="1" x14ac:dyDescent="0.25"/>
    <row r="2435" s="6" customFormat="1" x14ac:dyDescent="0.25"/>
    <row r="2436" s="6" customFormat="1" x14ac:dyDescent="0.25"/>
    <row r="2437" s="6" customFormat="1" x14ac:dyDescent="0.25"/>
    <row r="2438" s="6" customFormat="1" x14ac:dyDescent="0.25"/>
    <row r="2439" s="6" customFormat="1" x14ac:dyDescent="0.25"/>
    <row r="2440" s="6" customFormat="1" x14ac:dyDescent="0.25"/>
    <row r="2441" s="6" customFormat="1" x14ac:dyDescent="0.25"/>
    <row r="2442" s="6" customFormat="1" x14ac:dyDescent="0.25"/>
    <row r="2443" s="6" customFormat="1" x14ac:dyDescent="0.25"/>
    <row r="2444" s="6" customFormat="1" x14ac:dyDescent="0.25"/>
    <row r="2445" s="6" customFormat="1" x14ac:dyDescent="0.25"/>
    <row r="2446" s="6" customFormat="1" x14ac:dyDescent="0.25"/>
    <row r="2447" s="6" customFormat="1" x14ac:dyDescent="0.25"/>
    <row r="2448" s="6" customFormat="1" x14ac:dyDescent="0.25"/>
    <row r="2449" s="6" customFormat="1" x14ac:dyDescent="0.25"/>
    <row r="2450" s="6" customFormat="1" x14ac:dyDescent="0.25"/>
    <row r="2451" s="6" customFormat="1" x14ac:dyDescent="0.25"/>
    <row r="2452" s="6" customFormat="1" x14ac:dyDescent="0.25"/>
    <row r="2453" s="6" customFormat="1" x14ac:dyDescent="0.25"/>
    <row r="2454" s="6" customFormat="1" x14ac:dyDescent="0.25"/>
    <row r="2455" s="6" customFormat="1" x14ac:dyDescent="0.25"/>
    <row r="2456" s="6" customFormat="1" x14ac:dyDescent="0.25"/>
    <row r="2457" s="6" customFormat="1" x14ac:dyDescent="0.25"/>
    <row r="2458" s="6" customFormat="1" x14ac:dyDescent="0.25"/>
    <row r="2459" s="6" customFormat="1" x14ac:dyDescent="0.25"/>
    <row r="2460" s="6" customFormat="1" x14ac:dyDescent="0.25"/>
    <row r="2461" s="6" customFormat="1" x14ac:dyDescent="0.25"/>
    <row r="2462" s="6" customFormat="1" x14ac:dyDescent="0.25"/>
    <row r="2463" s="6" customFormat="1" x14ac:dyDescent="0.25"/>
    <row r="2464" s="6" customFormat="1" x14ac:dyDescent="0.25"/>
    <row r="2465" s="6" customFormat="1" x14ac:dyDescent="0.25"/>
    <row r="2466" s="6" customFormat="1" x14ac:dyDescent="0.25"/>
    <row r="2467" s="6" customFormat="1" x14ac:dyDescent="0.25"/>
    <row r="2468" s="6" customFormat="1" x14ac:dyDescent="0.25"/>
    <row r="2469" s="6" customFormat="1" x14ac:dyDescent="0.25"/>
    <row r="2470" s="6" customFormat="1" x14ac:dyDescent="0.25"/>
    <row r="2471" s="6" customFormat="1" x14ac:dyDescent="0.25"/>
    <row r="2472" s="6" customFormat="1" x14ac:dyDescent="0.25"/>
    <row r="2473" s="6" customFormat="1" x14ac:dyDescent="0.25"/>
    <row r="2474" s="6" customFormat="1" x14ac:dyDescent="0.25"/>
    <row r="2475" s="6" customFormat="1" x14ac:dyDescent="0.25"/>
    <row r="2476" s="6" customFormat="1" x14ac:dyDescent="0.25"/>
    <row r="2477" s="6" customFormat="1" x14ac:dyDescent="0.25"/>
    <row r="2478" s="6" customFormat="1" x14ac:dyDescent="0.25"/>
    <row r="2479" s="6" customFormat="1" x14ac:dyDescent="0.25"/>
    <row r="2480" s="6" customFormat="1" x14ac:dyDescent="0.25"/>
    <row r="2481" s="6" customFormat="1" x14ac:dyDescent="0.25"/>
    <row r="2482" s="6" customFormat="1" x14ac:dyDescent="0.25"/>
    <row r="2483" s="6" customFormat="1" x14ac:dyDescent="0.25"/>
    <row r="2484" s="6" customFormat="1" x14ac:dyDescent="0.25"/>
    <row r="2485" s="6" customFormat="1" x14ac:dyDescent="0.25"/>
    <row r="2486" s="6" customFormat="1" x14ac:dyDescent="0.25"/>
    <row r="2487" s="6" customFormat="1" x14ac:dyDescent="0.25"/>
    <row r="2488" s="6" customFormat="1" x14ac:dyDescent="0.25"/>
    <row r="2489" s="6" customFormat="1" x14ac:dyDescent="0.25"/>
    <row r="2490" s="6" customFormat="1" x14ac:dyDescent="0.25"/>
    <row r="2491" s="6" customFormat="1" x14ac:dyDescent="0.25"/>
    <row r="2492" s="6" customFormat="1" x14ac:dyDescent="0.25"/>
    <row r="2493" s="6" customFormat="1" x14ac:dyDescent="0.25"/>
    <row r="2494" s="6" customFormat="1" x14ac:dyDescent="0.25"/>
    <row r="2495" s="6" customFormat="1" x14ac:dyDescent="0.25"/>
    <row r="2496" s="6" customFormat="1" x14ac:dyDescent="0.25"/>
    <row r="2497" s="6" customFormat="1" x14ac:dyDescent="0.25"/>
    <row r="2498" s="6" customFormat="1" x14ac:dyDescent="0.25"/>
    <row r="2499" s="6" customFormat="1" x14ac:dyDescent="0.25"/>
    <row r="2500" s="6" customFormat="1" x14ac:dyDescent="0.25"/>
    <row r="2501" s="6" customFormat="1" x14ac:dyDescent="0.25"/>
    <row r="2502" s="6" customFormat="1" x14ac:dyDescent="0.25"/>
    <row r="2503" s="6" customFormat="1" x14ac:dyDescent="0.25"/>
    <row r="2504" s="6" customFormat="1" x14ac:dyDescent="0.25"/>
    <row r="2505" s="6" customFormat="1" x14ac:dyDescent="0.25"/>
    <row r="2506" s="6" customFormat="1" x14ac:dyDescent="0.25"/>
    <row r="2507" s="6" customFormat="1" x14ac:dyDescent="0.25"/>
    <row r="2508" s="6" customFormat="1" x14ac:dyDescent="0.25"/>
    <row r="2509" s="6" customFormat="1" x14ac:dyDescent="0.25"/>
    <row r="2510" s="6" customFormat="1" x14ac:dyDescent="0.25"/>
    <row r="2511" s="6" customFormat="1" x14ac:dyDescent="0.25"/>
    <row r="2512" s="6" customFormat="1" x14ac:dyDescent="0.25"/>
    <row r="2513" s="6" customFormat="1" x14ac:dyDescent="0.25"/>
    <row r="2514" s="6" customFormat="1" x14ac:dyDescent="0.25"/>
    <row r="2515" s="6" customFormat="1" x14ac:dyDescent="0.25"/>
    <row r="2516" s="6" customFormat="1" x14ac:dyDescent="0.25"/>
    <row r="2517" s="6" customFormat="1" x14ac:dyDescent="0.25"/>
    <row r="2518" s="6" customFormat="1" x14ac:dyDescent="0.25"/>
    <row r="2519" s="6" customFormat="1" x14ac:dyDescent="0.25"/>
    <row r="2520" s="6" customFormat="1" x14ac:dyDescent="0.25"/>
    <row r="2521" s="6" customFormat="1" x14ac:dyDescent="0.25"/>
    <row r="2522" s="6" customFormat="1" x14ac:dyDescent="0.25"/>
    <row r="2523" s="6" customFormat="1" x14ac:dyDescent="0.25"/>
    <row r="2524" s="6" customFormat="1" x14ac:dyDescent="0.25"/>
    <row r="2525" s="6" customFormat="1" x14ac:dyDescent="0.25"/>
    <row r="2526" s="6" customFormat="1" x14ac:dyDescent="0.25"/>
    <row r="2527" s="6" customFormat="1" x14ac:dyDescent="0.25"/>
    <row r="2528" s="6" customFormat="1" x14ac:dyDescent="0.25"/>
    <row r="2529" s="6" customFormat="1" x14ac:dyDescent="0.25"/>
    <row r="2530" s="6" customFormat="1" x14ac:dyDescent="0.25"/>
    <row r="2531" s="6" customFormat="1" x14ac:dyDescent="0.25"/>
    <row r="2532" s="6" customFormat="1" x14ac:dyDescent="0.25"/>
    <row r="2533" s="6" customFormat="1" x14ac:dyDescent="0.25"/>
    <row r="2534" s="6" customFormat="1" x14ac:dyDescent="0.25"/>
    <row r="2535" s="6" customFormat="1" x14ac:dyDescent="0.25"/>
    <row r="2536" s="6" customFormat="1" x14ac:dyDescent="0.25"/>
    <row r="2537" s="6" customFormat="1" x14ac:dyDescent="0.25"/>
    <row r="2538" s="6" customFormat="1" x14ac:dyDescent="0.25"/>
    <row r="2539" s="6" customFormat="1" x14ac:dyDescent="0.25"/>
    <row r="2540" s="6" customFormat="1" x14ac:dyDescent="0.25"/>
    <row r="2541" s="6" customFormat="1" x14ac:dyDescent="0.25"/>
    <row r="2542" s="6" customFormat="1" x14ac:dyDescent="0.25"/>
    <row r="2543" s="6" customFormat="1" x14ac:dyDescent="0.25"/>
    <row r="2544" s="6" customFormat="1" x14ac:dyDescent="0.25"/>
    <row r="2545" s="6" customFormat="1" x14ac:dyDescent="0.25"/>
    <row r="2546" s="6" customFormat="1" x14ac:dyDescent="0.25"/>
    <row r="2547" s="6" customFormat="1" x14ac:dyDescent="0.25"/>
    <row r="2548" s="6" customFormat="1" x14ac:dyDescent="0.25"/>
    <row r="2549" s="6" customFormat="1" x14ac:dyDescent="0.25"/>
    <row r="2550" s="6" customFormat="1" x14ac:dyDescent="0.25"/>
    <row r="2551" s="6" customFormat="1" x14ac:dyDescent="0.25"/>
    <row r="2552" s="6" customFormat="1" x14ac:dyDescent="0.25"/>
    <row r="2553" s="6" customFormat="1" x14ac:dyDescent="0.25"/>
    <row r="2554" s="6" customFormat="1" x14ac:dyDescent="0.25"/>
    <row r="2555" s="6" customFormat="1" x14ac:dyDescent="0.25"/>
    <row r="2556" s="6" customFormat="1" x14ac:dyDescent="0.25"/>
    <row r="2557" s="6" customFormat="1" x14ac:dyDescent="0.25"/>
    <row r="2558" s="6" customFormat="1" x14ac:dyDescent="0.25"/>
    <row r="2559" s="6" customFormat="1" x14ac:dyDescent="0.25"/>
    <row r="2560" s="6" customFormat="1" x14ac:dyDescent="0.25"/>
    <row r="2561" s="6" customFormat="1" x14ac:dyDescent="0.25"/>
    <row r="2562" s="6" customFormat="1" x14ac:dyDescent="0.25"/>
    <row r="2563" s="6" customFormat="1" x14ac:dyDescent="0.25"/>
    <row r="2564" s="6" customFormat="1" x14ac:dyDescent="0.25"/>
    <row r="2565" s="6" customFormat="1" x14ac:dyDescent="0.25"/>
    <row r="2566" s="6" customFormat="1" x14ac:dyDescent="0.25"/>
    <row r="2567" s="6" customFormat="1" x14ac:dyDescent="0.25"/>
    <row r="2568" s="6" customFormat="1" x14ac:dyDescent="0.25"/>
    <row r="2569" s="6" customFormat="1" x14ac:dyDescent="0.25"/>
    <row r="2570" s="6" customFormat="1" x14ac:dyDescent="0.25"/>
    <row r="2571" s="6" customFormat="1" x14ac:dyDescent="0.25"/>
    <row r="2572" s="6" customFormat="1" x14ac:dyDescent="0.25"/>
    <row r="2573" s="6" customFormat="1" x14ac:dyDescent="0.25"/>
    <row r="2574" s="6" customFormat="1" x14ac:dyDescent="0.25"/>
    <row r="2575" s="6" customFormat="1" x14ac:dyDescent="0.25"/>
    <row r="2576" s="6" customFormat="1" x14ac:dyDescent="0.25"/>
    <row r="2577" s="6" customFormat="1" x14ac:dyDescent="0.25"/>
    <row r="2578" s="6" customFormat="1" x14ac:dyDescent="0.25"/>
    <row r="2579" s="6" customFormat="1" x14ac:dyDescent="0.25"/>
    <row r="2580" s="6" customFormat="1" x14ac:dyDescent="0.25"/>
    <row r="2581" s="6" customFormat="1" x14ac:dyDescent="0.25"/>
    <row r="2582" s="6" customFormat="1" x14ac:dyDescent="0.25"/>
    <row r="2583" s="6" customFormat="1" x14ac:dyDescent="0.25"/>
    <row r="2584" s="6" customFormat="1" x14ac:dyDescent="0.25"/>
    <row r="2585" s="6" customFormat="1" x14ac:dyDescent="0.25"/>
    <row r="2586" s="6" customFormat="1" x14ac:dyDescent="0.25"/>
    <row r="2587" s="6" customFormat="1" x14ac:dyDescent="0.25"/>
    <row r="2588" s="6" customFormat="1" x14ac:dyDescent="0.25"/>
    <row r="2589" s="6" customFormat="1" x14ac:dyDescent="0.25"/>
    <row r="2590" s="6" customFormat="1" x14ac:dyDescent="0.25"/>
    <row r="2591" s="6" customFormat="1" x14ac:dyDescent="0.25"/>
    <row r="2592" s="6" customFormat="1" x14ac:dyDescent="0.25"/>
    <row r="2593" s="6" customFormat="1" x14ac:dyDescent="0.25"/>
    <row r="2594" s="6" customFormat="1" x14ac:dyDescent="0.25"/>
    <row r="2595" s="6" customFormat="1" x14ac:dyDescent="0.25"/>
    <row r="2596" s="6" customFormat="1" x14ac:dyDescent="0.25"/>
    <row r="2597" s="6" customFormat="1" x14ac:dyDescent="0.25"/>
    <row r="2598" s="6" customFormat="1" x14ac:dyDescent="0.25"/>
    <row r="2599" s="6" customFormat="1" x14ac:dyDescent="0.25"/>
    <row r="2600" s="6" customFormat="1" x14ac:dyDescent="0.25"/>
    <row r="2601" s="6" customFormat="1" x14ac:dyDescent="0.25"/>
    <row r="2602" s="6" customFormat="1" x14ac:dyDescent="0.25"/>
    <row r="2603" s="6" customFormat="1" x14ac:dyDescent="0.25"/>
    <row r="2604" s="6" customFormat="1" x14ac:dyDescent="0.25"/>
    <row r="2605" s="6" customFormat="1" x14ac:dyDescent="0.25"/>
    <row r="2606" s="6" customFormat="1" x14ac:dyDescent="0.25"/>
    <row r="2607" s="6" customFormat="1" x14ac:dyDescent="0.25"/>
    <row r="2608" s="6" customFormat="1" x14ac:dyDescent="0.25"/>
    <row r="2609" s="6" customFormat="1" x14ac:dyDescent="0.25"/>
    <row r="2610" s="6" customFormat="1" x14ac:dyDescent="0.25"/>
    <row r="2611" s="6" customFormat="1" x14ac:dyDescent="0.25"/>
    <row r="2612" s="6" customFormat="1" x14ac:dyDescent="0.25"/>
    <row r="2613" s="6" customFormat="1" x14ac:dyDescent="0.25"/>
    <row r="2614" s="6" customFormat="1" x14ac:dyDescent="0.25"/>
    <row r="2615" s="6" customFormat="1" x14ac:dyDescent="0.25"/>
    <row r="2616" s="6" customFormat="1" x14ac:dyDescent="0.25"/>
    <row r="2617" s="6" customFormat="1" x14ac:dyDescent="0.25"/>
    <row r="2618" s="6" customFormat="1" x14ac:dyDescent="0.25"/>
    <row r="2619" s="6" customFormat="1" x14ac:dyDescent="0.25"/>
    <row r="2620" s="6" customFormat="1" x14ac:dyDescent="0.25"/>
    <row r="2621" s="6" customFormat="1" x14ac:dyDescent="0.25"/>
    <row r="2622" s="6" customFormat="1" x14ac:dyDescent="0.25"/>
    <row r="2623" s="6" customFormat="1" x14ac:dyDescent="0.25"/>
    <row r="2624" s="6" customFormat="1" x14ac:dyDescent="0.25"/>
    <row r="2625" s="6" customFormat="1" x14ac:dyDescent="0.25"/>
    <row r="2626" s="6" customFormat="1" x14ac:dyDescent="0.25"/>
    <row r="2627" s="6" customFormat="1" x14ac:dyDescent="0.25"/>
    <row r="2628" s="6" customFormat="1" x14ac:dyDescent="0.25"/>
    <row r="2629" s="6" customFormat="1" x14ac:dyDescent="0.25"/>
    <row r="2630" s="6" customFormat="1" x14ac:dyDescent="0.25"/>
    <row r="2631" s="6" customFormat="1" x14ac:dyDescent="0.25"/>
    <row r="2632" s="6" customFormat="1" x14ac:dyDescent="0.25"/>
    <row r="2633" s="6" customFormat="1" x14ac:dyDescent="0.25"/>
    <row r="2634" s="6" customFormat="1" x14ac:dyDescent="0.25"/>
    <row r="2635" s="6" customFormat="1" x14ac:dyDescent="0.25"/>
    <row r="2636" s="6" customFormat="1" x14ac:dyDescent="0.25"/>
    <row r="2637" s="6" customFormat="1" x14ac:dyDescent="0.25"/>
    <row r="2638" s="6" customFormat="1" x14ac:dyDescent="0.25"/>
    <row r="2639" s="6" customFormat="1" x14ac:dyDescent="0.25"/>
    <row r="2640" s="6" customFormat="1" x14ac:dyDescent="0.25"/>
    <row r="2641" s="6" customFormat="1" x14ac:dyDescent="0.25"/>
    <row r="2642" s="6" customFormat="1" x14ac:dyDescent="0.25"/>
    <row r="2643" s="6" customFormat="1" x14ac:dyDescent="0.25"/>
    <row r="2644" s="6" customFormat="1" x14ac:dyDescent="0.25"/>
    <row r="2645" s="6" customFormat="1" x14ac:dyDescent="0.25"/>
    <row r="2646" s="6" customFormat="1" x14ac:dyDescent="0.25"/>
    <row r="2647" s="6" customFormat="1" x14ac:dyDescent="0.25"/>
    <row r="2648" s="6" customFormat="1" x14ac:dyDescent="0.25"/>
    <row r="2649" s="6" customFormat="1" x14ac:dyDescent="0.25"/>
    <row r="2650" s="6" customFormat="1" x14ac:dyDescent="0.25"/>
    <row r="2651" s="6" customFormat="1" x14ac:dyDescent="0.25"/>
    <row r="2652" s="6" customFormat="1" x14ac:dyDescent="0.25"/>
    <row r="2653" s="6" customFormat="1" x14ac:dyDescent="0.25"/>
    <row r="2654" s="6" customFormat="1" x14ac:dyDescent="0.25"/>
    <row r="2655" s="6" customFormat="1" x14ac:dyDescent="0.25"/>
    <row r="2656" s="6" customFormat="1" x14ac:dyDescent="0.25"/>
    <row r="2657" s="6" customFormat="1" x14ac:dyDescent="0.25"/>
    <row r="2658" s="6" customFormat="1" x14ac:dyDescent="0.25"/>
    <row r="2659" s="6" customFormat="1" x14ac:dyDescent="0.25"/>
    <row r="2660" s="6" customFormat="1" x14ac:dyDescent="0.25"/>
    <row r="2661" s="6" customFormat="1" x14ac:dyDescent="0.25"/>
    <row r="2662" s="6" customFormat="1" x14ac:dyDescent="0.25"/>
    <row r="2663" s="6" customFormat="1" x14ac:dyDescent="0.25"/>
    <row r="2664" s="6" customFormat="1" x14ac:dyDescent="0.25"/>
    <row r="2665" s="6" customFormat="1" x14ac:dyDescent="0.25"/>
    <row r="2666" s="6" customFormat="1" x14ac:dyDescent="0.25"/>
    <row r="2667" s="6" customFormat="1" x14ac:dyDescent="0.25"/>
    <row r="2668" s="6" customFormat="1" x14ac:dyDescent="0.25"/>
    <row r="2669" s="6" customFormat="1" x14ac:dyDescent="0.25"/>
    <row r="2670" s="6" customFormat="1" x14ac:dyDescent="0.25"/>
    <row r="2671" s="6" customFormat="1" x14ac:dyDescent="0.25"/>
    <row r="2672" s="6" customFormat="1" x14ac:dyDescent="0.25"/>
    <row r="2673" s="6" customFormat="1" x14ac:dyDescent="0.25"/>
    <row r="2674" s="6" customFormat="1" x14ac:dyDescent="0.25"/>
    <row r="2675" s="6" customFormat="1" x14ac:dyDescent="0.25"/>
    <row r="2676" s="6" customFormat="1" x14ac:dyDescent="0.25"/>
    <row r="2677" s="6" customFormat="1" x14ac:dyDescent="0.25"/>
    <row r="2678" s="6" customFormat="1" x14ac:dyDescent="0.25"/>
    <row r="2679" s="6" customFormat="1" x14ac:dyDescent="0.25"/>
    <row r="2680" s="6" customFormat="1" x14ac:dyDescent="0.25"/>
    <row r="2681" s="6" customFormat="1" x14ac:dyDescent="0.25"/>
    <row r="2682" s="6" customFormat="1" x14ac:dyDescent="0.25"/>
    <row r="2683" s="6" customFormat="1" x14ac:dyDescent="0.25"/>
    <row r="2684" s="6" customFormat="1" x14ac:dyDescent="0.25"/>
    <row r="2685" s="6" customFormat="1" x14ac:dyDescent="0.25"/>
    <row r="2686" s="6" customFormat="1" x14ac:dyDescent="0.25"/>
    <row r="2687" s="6" customFormat="1" x14ac:dyDescent="0.25"/>
    <row r="2688" s="6" customFormat="1" x14ac:dyDescent="0.25"/>
    <row r="2689" s="6" customFormat="1" x14ac:dyDescent="0.25"/>
    <row r="2690" s="6" customFormat="1" x14ac:dyDescent="0.25"/>
    <row r="2691" s="6" customFormat="1" x14ac:dyDescent="0.25"/>
    <row r="2692" s="6" customFormat="1" x14ac:dyDescent="0.25"/>
    <row r="2693" s="6" customFormat="1" x14ac:dyDescent="0.25"/>
    <row r="2694" s="6" customFormat="1" x14ac:dyDescent="0.25"/>
    <row r="2695" s="6" customFormat="1" x14ac:dyDescent="0.25"/>
    <row r="2696" s="6" customFormat="1" x14ac:dyDescent="0.25"/>
    <row r="2697" s="6" customFormat="1" x14ac:dyDescent="0.25"/>
    <row r="2698" s="6" customFormat="1" x14ac:dyDescent="0.25"/>
    <row r="2699" s="6" customFormat="1" x14ac:dyDescent="0.25"/>
    <row r="2700" s="6" customFormat="1" x14ac:dyDescent="0.25"/>
    <row r="2701" s="6" customFormat="1" x14ac:dyDescent="0.25"/>
    <row r="2702" s="6" customFormat="1" x14ac:dyDescent="0.25"/>
    <row r="2703" s="6" customFormat="1" x14ac:dyDescent="0.25"/>
    <row r="2704" s="6" customFormat="1" x14ac:dyDescent="0.25"/>
    <row r="2705" s="6" customFormat="1" x14ac:dyDescent="0.25"/>
    <row r="2706" s="6" customFormat="1" x14ac:dyDescent="0.25"/>
    <row r="2707" s="6" customFormat="1" x14ac:dyDescent="0.25"/>
    <row r="2708" s="6" customFormat="1" x14ac:dyDescent="0.25"/>
    <row r="2709" s="6" customFormat="1" x14ac:dyDescent="0.25"/>
    <row r="2710" s="6" customFormat="1" x14ac:dyDescent="0.25"/>
    <row r="2711" s="6" customFormat="1" x14ac:dyDescent="0.25"/>
    <row r="2712" s="6" customFormat="1" x14ac:dyDescent="0.25"/>
    <row r="2713" s="6" customFormat="1" x14ac:dyDescent="0.25"/>
    <row r="2714" s="6" customFormat="1" x14ac:dyDescent="0.25"/>
    <row r="2715" s="6" customFormat="1" x14ac:dyDescent="0.25"/>
    <row r="2716" s="6" customFormat="1" x14ac:dyDescent="0.25"/>
    <row r="2717" s="6" customFormat="1" x14ac:dyDescent="0.25"/>
    <row r="2718" s="6" customFormat="1" x14ac:dyDescent="0.25"/>
    <row r="2719" s="6" customFormat="1" x14ac:dyDescent="0.25"/>
    <row r="2720" s="6" customFormat="1" x14ac:dyDescent="0.25"/>
    <row r="2721" s="6" customFormat="1" x14ac:dyDescent="0.25"/>
    <row r="2722" s="6" customFormat="1" x14ac:dyDescent="0.25"/>
    <row r="2723" s="6" customFormat="1" x14ac:dyDescent="0.25"/>
    <row r="2724" s="6" customFormat="1" x14ac:dyDescent="0.25"/>
    <row r="2725" s="6" customFormat="1" x14ac:dyDescent="0.25"/>
    <row r="2726" s="6" customFormat="1" x14ac:dyDescent="0.25"/>
    <row r="2727" s="6" customFormat="1" x14ac:dyDescent="0.25"/>
    <row r="2728" s="6" customFormat="1" x14ac:dyDescent="0.25"/>
    <row r="2729" s="6" customFormat="1" x14ac:dyDescent="0.25"/>
    <row r="2730" s="6" customFormat="1" x14ac:dyDescent="0.25"/>
    <row r="2731" s="6" customFormat="1" x14ac:dyDescent="0.25"/>
    <row r="2732" s="6" customFormat="1" x14ac:dyDescent="0.25"/>
    <row r="2733" s="6" customFormat="1" x14ac:dyDescent="0.25"/>
    <row r="2734" s="6" customFormat="1" x14ac:dyDescent="0.25"/>
    <row r="2735" s="6" customFormat="1" x14ac:dyDescent="0.25"/>
    <row r="2736" s="6" customFormat="1" x14ac:dyDescent="0.25"/>
    <row r="2737" s="6" customFormat="1" x14ac:dyDescent="0.25"/>
    <row r="2738" s="6" customFormat="1" x14ac:dyDescent="0.25"/>
    <row r="2739" s="6" customFormat="1" x14ac:dyDescent="0.25"/>
    <row r="2740" s="6" customFormat="1" x14ac:dyDescent="0.25"/>
    <row r="2741" s="6" customFormat="1" x14ac:dyDescent="0.25"/>
    <row r="2742" s="6" customFormat="1" x14ac:dyDescent="0.25"/>
    <row r="2743" s="6" customFormat="1" x14ac:dyDescent="0.25"/>
    <row r="2744" s="6" customFormat="1" x14ac:dyDescent="0.25"/>
    <row r="2745" s="6" customFormat="1" x14ac:dyDescent="0.25"/>
    <row r="2746" s="6" customFormat="1" x14ac:dyDescent="0.25"/>
    <row r="2747" s="6" customFormat="1" x14ac:dyDescent="0.25"/>
    <row r="2748" s="6" customFormat="1" x14ac:dyDescent="0.25"/>
    <row r="2749" s="6" customFormat="1" x14ac:dyDescent="0.25"/>
    <row r="2750" s="6" customFormat="1" x14ac:dyDescent="0.25"/>
    <row r="2751" s="6" customFormat="1" x14ac:dyDescent="0.25"/>
    <row r="2752" s="6" customFormat="1" x14ac:dyDescent="0.25"/>
    <row r="2753" s="6" customFormat="1" x14ac:dyDescent="0.25"/>
    <row r="2754" s="6" customFormat="1" x14ac:dyDescent="0.25"/>
    <row r="2755" s="6" customFormat="1" x14ac:dyDescent="0.25"/>
    <row r="2756" s="6" customFormat="1" x14ac:dyDescent="0.25"/>
    <row r="2757" s="6" customFormat="1" x14ac:dyDescent="0.25"/>
    <row r="2758" s="6" customFormat="1" x14ac:dyDescent="0.25"/>
    <row r="2759" s="6" customFormat="1" x14ac:dyDescent="0.25"/>
    <row r="2760" s="6" customFormat="1" x14ac:dyDescent="0.25"/>
    <row r="2761" s="6" customFormat="1" x14ac:dyDescent="0.25"/>
    <row r="2762" s="6" customFormat="1" x14ac:dyDescent="0.25"/>
    <row r="2763" s="6" customFormat="1" x14ac:dyDescent="0.25"/>
    <row r="2764" s="6" customFormat="1" x14ac:dyDescent="0.25"/>
    <row r="2765" s="6" customFormat="1" x14ac:dyDescent="0.25"/>
    <row r="2766" s="6" customFormat="1" x14ac:dyDescent="0.25"/>
    <row r="2767" s="6" customFormat="1" x14ac:dyDescent="0.25"/>
    <row r="2768" s="6" customFormat="1" x14ac:dyDescent="0.25"/>
    <row r="2769" s="6" customFormat="1" x14ac:dyDescent="0.25"/>
    <row r="2770" s="6" customFormat="1" x14ac:dyDescent="0.25"/>
    <row r="2771" s="6" customFormat="1" x14ac:dyDescent="0.25"/>
    <row r="2772" s="6" customFormat="1" x14ac:dyDescent="0.25"/>
    <row r="2773" s="6" customFormat="1" x14ac:dyDescent="0.25"/>
    <row r="2774" s="6" customFormat="1" x14ac:dyDescent="0.25"/>
    <row r="2775" s="6" customFormat="1" x14ac:dyDescent="0.25"/>
    <row r="2776" s="6" customFormat="1" x14ac:dyDescent="0.25"/>
    <row r="2777" s="6" customFormat="1" x14ac:dyDescent="0.25"/>
    <row r="2778" s="6" customFormat="1" x14ac:dyDescent="0.25"/>
    <row r="2779" s="6" customFormat="1" x14ac:dyDescent="0.25"/>
    <row r="2780" s="6" customFormat="1" x14ac:dyDescent="0.25"/>
    <row r="2781" s="6" customFormat="1" x14ac:dyDescent="0.25"/>
    <row r="2782" s="6" customFormat="1" x14ac:dyDescent="0.25"/>
    <row r="2783" s="6" customFormat="1" x14ac:dyDescent="0.25"/>
    <row r="2784" s="6" customFormat="1" x14ac:dyDescent="0.25"/>
    <row r="2785" s="6" customFormat="1" x14ac:dyDescent="0.25"/>
    <row r="2786" s="6" customFormat="1" x14ac:dyDescent="0.25"/>
    <row r="2787" s="6" customFormat="1" x14ac:dyDescent="0.25"/>
    <row r="2788" s="6" customFormat="1" x14ac:dyDescent="0.25"/>
    <row r="2789" s="6" customFormat="1" x14ac:dyDescent="0.25"/>
    <row r="2790" s="6" customFormat="1" x14ac:dyDescent="0.25"/>
    <row r="2791" s="6" customFormat="1" x14ac:dyDescent="0.25"/>
    <row r="2792" s="6" customFormat="1" x14ac:dyDescent="0.25"/>
    <row r="2793" s="6" customFormat="1" x14ac:dyDescent="0.25"/>
    <row r="2794" s="6" customFormat="1" x14ac:dyDescent="0.25"/>
    <row r="2795" s="6" customFormat="1" x14ac:dyDescent="0.25"/>
    <row r="2796" s="6" customFormat="1" x14ac:dyDescent="0.25"/>
    <row r="2797" s="6" customFormat="1" x14ac:dyDescent="0.25"/>
    <row r="2798" s="6" customFormat="1" x14ac:dyDescent="0.25"/>
    <row r="2799" s="6" customFormat="1" x14ac:dyDescent="0.25"/>
    <row r="2800" s="6" customFormat="1" x14ac:dyDescent="0.25"/>
    <row r="2801" s="6" customFormat="1" x14ac:dyDescent="0.25"/>
    <row r="2802" s="6" customFormat="1" x14ac:dyDescent="0.25"/>
    <row r="2803" s="6" customFormat="1" x14ac:dyDescent="0.25"/>
    <row r="2804" s="6" customFormat="1" x14ac:dyDescent="0.25"/>
    <row r="2805" s="6" customFormat="1" x14ac:dyDescent="0.25"/>
    <row r="2806" s="6" customFormat="1" x14ac:dyDescent="0.25"/>
    <row r="2807" s="6" customFormat="1" x14ac:dyDescent="0.25"/>
    <row r="2808" s="6" customFormat="1" x14ac:dyDescent="0.25"/>
    <row r="2809" s="6" customFormat="1" x14ac:dyDescent="0.25"/>
    <row r="2810" s="6" customFormat="1" x14ac:dyDescent="0.25"/>
    <row r="2811" s="6" customFormat="1" x14ac:dyDescent="0.25"/>
    <row r="2812" s="6" customFormat="1" x14ac:dyDescent="0.25"/>
    <row r="2813" s="6" customFormat="1" x14ac:dyDescent="0.25"/>
    <row r="2814" s="6" customFormat="1" x14ac:dyDescent="0.25"/>
    <row r="2815" s="6" customFormat="1" x14ac:dyDescent="0.25"/>
    <row r="2816" s="6" customFormat="1" x14ac:dyDescent="0.25"/>
    <row r="2817" s="6" customFormat="1" x14ac:dyDescent="0.25"/>
    <row r="2818" s="6" customFormat="1" x14ac:dyDescent="0.25"/>
    <row r="2819" s="6" customFormat="1" x14ac:dyDescent="0.25"/>
    <row r="2820" s="6" customFormat="1" x14ac:dyDescent="0.25"/>
    <row r="2821" s="6" customFormat="1" x14ac:dyDescent="0.25"/>
    <row r="2822" s="6" customFormat="1" x14ac:dyDescent="0.25"/>
    <row r="2823" s="6" customFormat="1" x14ac:dyDescent="0.25"/>
    <row r="2824" s="6" customFormat="1" x14ac:dyDescent="0.25"/>
    <row r="2825" s="6" customFormat="1" x14ac:dyDescent="0.25"/>
    <row r="2826" s="6" customFormat="1" x14ac:dyDescent="0.25"/>
    <row r="2827" s="6" customFormat="1" x14ac:dyDescent="0.25"/>
    <row r="2828" s="6" customFormat="1" x14ac:dyDescent="0.25"/>
    <row r="2829" s="6" customFormat="1" x14ac:dyDescent="0.25"/>
    <row r="2830" s="6" customFormat="1" x14ac:dyDescent="0.25"/>
    <row r="2831" s="6" customFormat="1" x14ac:dyDescent="0.25"/>
    <row r="2832" s="6" customFormat="1" x14ac:dyDescent="0.25"/>
    <row r="2833" s="6" customFormat="1" x14ac:dyDescent="0.25"/>
    <row r="2834" s="6" customFormat="1" x14ac:dyDescent="0.25"/>
    <row r="2835" s="6" customFormat="1" x14ac:dyDescent="0.25"/>
    <row r="2836" s="6" customFormat="1" x14ac:dyDescent="0.25"/>
    <row r="2837" s="6" customFormat="1" x14ac:dyDescent="0.25"/>
    <row r="2838" s="6" customFormat="1" x14ac:dyDescent="0.25"/>
    <row r="2839" s="6" customFormat="1" x14ac:dyDescent="0.25"/>
    <row r="2840" s="6" customFormat="1" x14ac:dyDescent="0.25"/>
    <row r="2841" s="6" customFormat="1" x14ac:dyDescent="0.25"/>
    <row r="2842" s="6" customFormat="1" x14ac:dyDescent="0.25"/>
    <row r="2843" s="6" customFormat="1" x14ac:dyDescent="0.25"/>
    <row r="2844" s="6" customFormat="1" x14ac:dyDescent="0.25"/>
    <row r="2845" s="6" customFormat="1" x14ac:dyDescent="0.25"/>
    <row r="2846" s="6" customFormat="1" x14ac:dyDescent="0.25"/>
    <row r="2847" s="6" customFormat="1" x14ac:dyDescent="0.25"/>
    <row r="2848" s="6" customFormat="1" x14ac:dyDescent="0.25"/>
    <row r="2849" s="6" customFormat="1" x14ac:dyDescent="0.25"/>
    <row r="2850" s="6" customFormat="1" x14ac:dyDescent="0.25"/>
    <row r="2851" s="6" customFormat="1" x14ac:dyDescent="0.25"/>
    <row r="2852" s="6" customFormat="1" x14ac:dyDescent="0.25"/>
    <row r="2853" s="6" customFormat="1" x14ac:dyDescent="0.25"/>
    <row r="2854" s="6" customFormat="1" x14ac:dyDescent="0.25"/>
    <row r="2855" s="6" customFormat="1" x14ac:dyDescent="0.25"/>
    <row r="2856" s="6" customFormat="1" x14ac:dyDescent="0.25"/>
    <row r="2857" s="6" customFormat="1" x14ac:dyDescent="0.25"/>
    <row r="2858" s="6" customFormat="1" x14ac:dyDescent="0.25"/>
    <row r="2859" s="6" customFormat="1" x14ac:dyDescent="0.25"/>
    <row r="2860" s="6" customFormat="1" x14ac:dyDescent="0.25"/>
    <row r="2861" s="6" customFormat="1" x14ac:dyDescent="0.25"/>
    <row r="2862" s="6" customFormat="1" x14ac:dyDescent="0.25"/>
    <row r="2863" s="6" customFormat="1" x14ac:dyDescent="0.25"/>
    <row r="2864" s="6" customFormat="1" x14ac:dyDescent="0.25"/>
    <row r="2865" s="6" customFormat="1" x14ac:dyDescent="0.25"/>
    <row r="2866" s="6" customFormat="1" x14ac:dyDescent="0.25"/>
    <row r="2867" s="6" customFormat="1" x14ac:dyDescent="0.25"/>
    <row r="2868" s="6" customFormat="1" x14ac:dyDescent="0.25"/>
    <row r="2869" s="6" customFormat="1" x14ac:dyDescent="0.25"/>
    <row r="2870" s="6" customFormat="1" x14ac:dyDescent="0.25"/>
    <row r="2871" s="6" customFormat="1" x14ac:dyDescent="0.25"/>
    <row r="2872" s="6" customFormat="1" x14ac:dyDescent="0.25"/>
    <row r="2873" s="6" customFormat="1" x14ac:dyDescent="0.25"/>
    <row r="2874" s="6" customFormat="1" x14ac:dyDescent="0.25"/>
    <row r="2875" s="6" customFormat="1" x14ac:dyDescent="0.25"/>
    <row r="2876" s="6" customFormat="1" x14ac:dyDescent="0.25"/>
    <row r="2877" s="6" customFormat="1" x14ac:dyDescent="0.25"/>
    <row r="2878" s="6" customFormat="1" x14ac:dyDescent="0.25"/>
    <row r="2879" s="6" customFormat="1" x14ac:dyDescent="0.25"/>
    <row r="2880" s="6" customFormat="1" x14ac:dyDescent="0.25"/>
    <row r="2881" s="6" customFormat="1" x14ac:dyDescent="0.25"/>
    <row r="2882" s="6" customFormat="1" x14ac:dyDescent="0.25"/>
    <row r="2883" s="6" customFormat="1" x14ac:dyDescent="0.25"/>
    <row r="2884" s="6" customFormat="1" x14ac:dyDescent="0.25"/>
    <row r="2885" s="6" customFormat="1" x14ac:dyDescent="0.25"/>
    <row r="2886" s="6" customFormat="1" x14ac:dyDescent="0.25"/>
    <row r="2887" s="6" customFormat="1" x14ac:dyDescent="0.25"/>
    <row r="2888" s="6" customFormat="1" x14ac:dyDescent="0.25"/>
    <row r="2889" s="6" customFormat="1" x14ac:dyDescent="0.25"/>
    <row r="2890" s="6" customFormat="1" x14ac:dyDescent="0.25"/>
    <row r="2891" s="6" customFormat="1" x14ac:dyDescent="0.25"/>
    <row r="2892" s="6" customFormat="1" x14ac:dyDescent="0.25"/>
    <row r="2893" s="6" customFormat="1" x14ac:dyDescent="0.25"/>
    <row r="2894" s="6" customFormat="1" x14ac:dyDescent="0.25"/>
    <row r="2895" s="6" customFormat="1" x14ac:dyDescent="0.25"/>
    <row r="2896" s="6" customFormat="1" x14ac:dyDescent="0.25"/>
    <row r="2897" s="6" customFormat="1" x14ac:dyDescent="0.25"/>
    <row r="2898" s="6" customFormat="1" x14ac:dyDescent="0.25"/>
    <row r="2899" s="6" customFormat="1" x14ac:dyDescent="0.25"/>
    <row r="2900" s="6" customFormat="1" x14ac:dyDescent="0.25"/>
    <row r="2901" s="6" customFormat="1" x14ac:dyDescent="0.25"/>
    <row r="2902" s="6" customFormat="1" x14ac:dyDescent="0.25"/>
    <row r="2903" s="6" customFormat="1" x14ac:dyDescent="0.25"/>
    <row r="2904" s="6" customFormat="1" x14ac:dyDescent="0.25"/>
    <row r="2905" s="6" customFormat="1" x14ac:dyDescent="0.25"/>
    <row r="2906" s="6" customFormat="1" x14ac:dyDescent="0.25"/>
    <row r="2907" s="6" customFormat="1" x14ac:dyDescent="0.25"/>
    <row r="2908" s="6" customFormat="1" x14ac:dyDescent="0.25"/>
    <row r="2909" s="6" customFormat="1" x14ac:dyDescent="0.25"/>
    <row r="2910" s="6" customFormat="1" x14ac:dyDescent="0.25"/>
    <row r="2911" s="6" customFormat="1" x14ac:dyDescent="0.25"/>
    <row r="2912" s="6" customFormat="1" x14ac:dyDescent="0.25"/>
    <row r="2913" s="6" customFormat="1" x14ac:dyDescent="0.25"/>
    <row r="2914" s="6" customFormat="1" x14ac:dyDescent="0.25"/>
    <row r="2915" s="6" customFormat="1" x14ac:dyDescent="0.25"/>
    <row r="2916" s="6" customFormat="1" x14ac:dyDescent="0.25"/>
    <row r="2917" s="6" customFormat="1" x14ac:dyDescent="0.25"/>
    <row r="2918" s="6" customFormat="1" x14ac:dyDescent="0.25"/>
    <row r="2919" s="6" customFormat="1" x14ac:dyDescent="0.25"/>
    <row r="2920" s="6" customFormat="1" x14ac:dyDescent="0.25"/>
    <row r="2921" s="6" customFormat="1" x14ac:dyDescent="0.25"/>
    <row r="2922" s="6" customFormat="1" x14ac:dyDescent="0.25"/>
    <row r="2923" s="6" customFormat="1" x14ac:dyDescent="0.25"/>
    <row r="2924" s="6" customFormat="1" x14ac:dyDescent="0.25"/>
    <row r="2925" s="6" customFormat="1" x14ac:dyDescent="0.25"/>
    <row r="2926" s="6" customFormat="1" x14ac:dyDescent="0.25"/>
    <row r="2927" s="6" customFormat="1" x14ac:dyDescent="0.25"/>
    <row r="2928" s="6" customFormat="1" x14ac:dyDescent="0.25"/>
    <row r="2929" s="6" customFormat="1" x14ac:dyDescent="0.25"/>
    <row r="2930" s="6" customFormat="1" x14ac:dyDescent="0.25"/>
    <row r="2931" s="6" customFormat="1" x14ac:dyDescent="0.25"/>
    <row r="2932" s="6" customFormat="1" x14ac:dyDescent="0.25"/>
    <row r="2933" s="6" customFormat="1" x14ac:dyDescent="0.25"/>
    <row r="2934" s="6" customFormat="1" x14ac:dyDescent="0.25"/>
    <row r="2935" s="6" customFormat="1" x14ac:dyDescent="0.25"/>
    <row r="2936" s="6" customFormat="1" x14ac:dyDescent="0.25"/>
    <row r="2937" s="6" customFormat="1" x14ac:dyDescent="0.25"/>
    <row r="2938" s="6" customFormat="1" x14ac:dyDescent="0.25"/>
    <row r="2939" s="6" customFormat="1" x14ac:dyDescent="0.25"/>
    <row r="2940" s="6" customFormat="1" x14ac:dyDescent="0.25"/>
    <row r="2941" s="6" customFormat="1" x14ac:dyDescent="0.25"/>
    <row r="2942" s="6" customFormat="1" x14ac:dyDescent="0.25"/>
    <row r="2943" s="6" customFormat="1" x14ac:dyDescent="0.25"/>
    <row r="2944" s="6" customFormat="1" x14ac:dyDescent="0.25"/>
    <row r="2945" s="6" customFormat="1" x14ac:dyDescent="0.25"/>
    <row r="2946" s="6" customFormat="1" x14ac:dyDescent="0.25"/>
    <row r="2947" s="6" customFormat="1" x14ac:dyDescent="0.25"/>
    <row r="2948" s="6" customFormat="1" x14ac:dyDescent="0.25"/>
    <row r="2949" s="6" customFormat="1" x14ac:dyDescent="0.25"/>
    <row r="2950" s="6" customFormat="1" x14ac:dyDescent="0.25"/>
    <row r="2951" s="6" customFormat="1" x14ac:dyDescent="0.25"/>
    <row r="2952" s="6" customFormat="1" x14ac:dyDescent="0.25"/>
    <row r="2953" s="6" customFormat="1" x14ac:dyDescent="0.25"/>
    <row r="2954" s="6" customFormat="1" x14ac:dyDescent="0.25"/>
    <row r="2955" s="6" customFormat="1" x14ac:dyDescent="0.25"/>
    <row r="2956" s="6" customFormat="1" x14ac:dyDescent="0.25"/>
    <row r="2957" s="6" customFormat="1" x14ac:dyDescent="0.25"/>
    <row r="2958" s="6" customFormat="1" x14ac:dyDescent="0.25"/>
    <row r="2959" s="6" customFormat="1" x14ac:dyDescent="0.25"/>
    <row r="2960" s="6" customFormat="1" x14ac:dyDescent="0.25"/>
    <row r="2961" s="6" customFormat="1" x14ac:dyDescent="0.25"/>
    <row r="2962" s="6" customFormat="1" x14ac:dyDescent="0.25"/>
    <row r="2963" s="6" customFormat="1" x14ac:dyDescent="0.25"/>
    <row r="2964" s="6" customFormat="1" x14ac:dyDescent="0.25"/>
    <row r="2965" s="6" customFormat="1" x14ac:dyDescent="0.25"/>
    <row r="2966" s="6" customFormat="1" x14ac:dyDescent="0.25"/>
    <row r="2967" s="6" customFormat="1" x14ac:dyDescent="0.25"/>
    <row r="2968" s="6" customFormat="1" x14ac:dyDescent="0.25"/>
    <row r="2969" s="6" customFormat="1" x14ac:dyDescent="0.25"/>
    <row r="2970" s="6" customFormat="1" x14ac:dyDescent="0.25"/>
    <row r="2971" s="6" customFormat="1" x14ac:dyDescent="0.25"/>
    <row r="2972" s="6" customFormat="1" x14ac:dyDescent="0.25"/>
    <row r="2973" s="6" customFormat="1" x14ac:dyDescent="0.25"/>
    <row r="2974" s="6" customFormat="1" x14ac:dyDescent="0.25"/>
    <row r="2975" s="6" customFormat="1" x14ac:dyDescent="0.25"/>
    <row r="2976" s="6" customFormat="1" x14ac:dyDescent="0.25"/>
    <row r="2977" s="6" customFormat="1" x14ac:dyDescent="0.25"/>
    <row r="2978" s="6" customFormat="1" x14ac:dyDescent="0.25"/>
    <row r="2979" s="6" customFormat="1" x14ac:dyDescent="0.25"/>
    <row r="2980" s="6" customFormat="1" x14ac:dyDescent="0.25"/>
    <row r="2981" s="6" customFormat="1" x14ac:dyDescent="0.25"/>
    <row r="2982" s="6" customFormat="1" x14ac:dyDescent="0.25"/>
    <row r="2983" s="6" customFormat="1" x14ac:dyDescent="0.25"/>
    <row r="2984" s="6" customFormat="1" x14ac:dyDescent="0.25"/>
    <row r="2985" s="6" customFormat="1" x14ac:dyDescent="0.25"/>
    <row r="2986" s="6" customFormat="1" x14ac:dyDescent="0.25"/>
    <row r="2987" s="6" customFormat="1" x14ac:dyDescent="0.25"/>
    <row r="2988" s="6" customFormat="1" x14ac:dyDescent="0.25"/>
    <row r="2989" s="6" customFormat="1" x14ac:dyDescent="0.25"/>
    <row r="2990" s="6" customFormat="1" x14ac:dyDescent="0.25"/>
    <row r="2991" s="6" customFormat="1" x14ac:dyDescent="0.25"/>
    <row r="2992" s="6" customFormat="1" x14ac:dyDescent="0.25"/>
    <row r="2993" s="6" customFormat="1" x14ac:dyDescent="0.25"/>
    <row r="2994" s="6" customFormat="1" x14ac:dyDescent="0.25"/>
    <row r="2995" s="6" customFormat="1" x14ac:dyDescent="0.25"/>
    <row r="2996" s="6" customFormat="1" x14ac:dyDescent="0.25"/>
    <row r="2997" s="6" customFormat="1" x14ac:dyDescent="0.25"/>
    <row r="2998" s="6" customFormat="1" x14ac:dyDescent="0.25"/>
    <row r="2999" s="6" customFormat="1" x14ac:dyDescent="0.25"/>
    <row r="3000" s="6" customFormat="1" x14ac:dyDescent="0.25"/>
    <row r="3001" s="6" customFormat="1" x14ac:dyDescent="0.25"/>
    <row r="3002" s="6" customFormat="1" x14ac:dyDescent="0.25"/>
    <row r="3003" s="6" customFormat="1" x14ac:dyDescent="0.25"/>
    <row r="3004" s="6" customFormat="1" x14ac:dyDescent="0.25"/>
    <row r="3005" s="6" customFormat="1" x14ac:dyDescent="0.25"/>
    <row r="3006" s="6" customFormat="1" x14ac:dyDescent="0.25"/>
    <row r="3007" s="6" customFormat="1" x14ac:dyDescent="0.25"/>
    <row r="3008" s="6" customFormat="1" x14ac:dyDescent="0.25"/>
    <row r="3009" s="6" customFormat="1" x14ac:dyDescent="0.25"/>
    <row r="3010" s="6" customFormat="1" x14ac:dyDescent="0.25"/>
    <row r="3011" s="6" customFormat="1" x14ac:dyDescent="0.25"/>
    <row r="3012" s="6" customFormat="1" x14ac:dyDescent="0.25"/>
    <row r="3013" s="6" customFormat="1" x14ac:dyDescent="0.25"/>
    <row r="3014" s="6" customFormat="1" x14ac:dyDescent="0.25"/>
    <row r="3015" s="6" customFormat="1" x14ac:dyDescent="0.25"/>
    <row r="3016" s="6" customFormat="1" x14ac:dyDescent="0.25"/>
    <row r="3017" s="6" customFormat="1" x14ac:dyDescent="0.25"/>
    <row r="3018" s="6" customFormat="1" x14ac:dyDescent="0.25"/>
    <row r="3019" s="6" customFormat="1" x14ac:dyDescent="0.25"/>
    <row r="3020" s="6" customFormat="1" x14ac:dyDescent="0.25"/>
    <row r="3021" s="6" customFormat="1" x14ac:dyDescent="0.25"/>
    <row r="3022" s="6" customFormat="1" x14ac:dyDescent="0.25"/>
    <row r="3023" s="6" customFormat="1" x14ac:dyDescent="0.25"/>
    <row r="3024" s="6" customFormat="1" x14ac:dyDescent="0.25"/>
    <row r="3025" s="6" customFormat="1" x14ac:dyDescent="0.25"/>
    <row r="3026" s="6" customFormat="1" x14ac:dyDescent="0.25"/>
    <row r="3027" s="6" customFormat="1" x14ac:dyDescent="0.25"/>
    <row r="3028" s="6" customFormat="1" x14ac:dyDescent="0.25"/>
    <row r="3029" s="6" customFormat="1" x14ac:dyDescent="0.25"/>
    <row r="3030" s="6" customFormat="1" x14ac:dyDescent="0.25"/>
    <row r="3031" s="6" customFormat="1" x14ac:dyDescent="0.25"/>
    <row r="3032" s="6" customFormat="1" x14ac:dyDescent="0.25"/>
    <row r="3033" s="6" customFormat="1" x14ac:dyDescent="0.25"/>
    <row r="3034" s="6" customFormat="1" x14ac:dyDescent="0.25"/>
    <row r="3035" s="6" customFormat="1" x14ac:dyDescent="0.25"/>
    <row r="3036" s="6" customFormat="1" x14ac:dyDescent="0.25"/>
    <row r="3037" s="6" customFormat="1" x14ac:dyDescent="0.25"/>
    <row r="3038" s="6" customFormat="1" x14ac:dyDescent="0.25"/>
    <row r="3039" s="6" customFormat="1" x14ac:dyDescent="0.25"/>
    <row r="3040" s="6" customFormat="1" x14ac:dyDescent="0.25"/>
    <row r="3041" s="6" customFormat="1" x14ac:dyDescent="0.25"/>
    <row r="3042" s="6" customFormat="1" x14ac:dyDescent="0.25"/>
    <row r="3043" s="6" customFormat="1" x14ac:dyDescent="0.25"/>
    <row r="3044" s="6" customFormat="1" x14ac:dyDescent="0.25"/>
    <row r="3045" s="6" customFormat="1" x14ac:dyDescent="0.25"/>
    <row r="3046" s="6" customFormat="1" x14ac:dyDescent="0.25"/>
    <row r="3047" s="6" customFormat="1" x14ac:dyDescent="0.25"/>
    <row r="3048" s="6" customFormat="1" x14ac:dyDescent="0.25"/>
    <row r="3049" s="6" customFormat="1" x14ac:dyDescent="0.25"/>
    <row r="3050" s="6" customFormat="1" x14ac:dyDescent="0.25"/>
    <row r="3051" s="6" customFormat="1" x14ac:dyDescent="0.25"/>
    <row r="3052" s="6" customFormat="1" x14ac:dyDescent="0.25"/>
    <row r="3053" s="6" customFormat="1" x14ac:dyDescent="0.25"/>
    <row r="3054" s="6" customFormat="1" x14ac:dyDescent="0.25"/>
    <row r="3055" s="6" customFormat="1" x14ac:dyDescent="0.25"/>
    <row r="3056" s="6" customFormat="1" x14ac:dyDescent="0.25"/>
    <row r="3057" s="6" customFormat="1" x14ac:dyDescent="0.25"/>
    <row r="3058" s="6" customFormat="1" x14ac:dyDescent="0.25"/>
    <row r="3059" s="6" customFormat="1" x14ac:dyDescent="0.25"/>
    <row r="3060" s="6" customFormat="1" x14ac:dyDescent="0.25"/>
    <row r="3061" s="6" customFormat="1" x14ac:dyDescent="0.25"/>
    <row r="3062" s="6" customFormat="1" x14ac:dyDescent="0.25"/>
    <row r="3063" s="6" customFormat="1" x14ac:dyDescent="0.25"/>
    <row r="3064" s="6" customFormat="1" x14ac:dyDescent="0.25"/>
    <row r="3065" s="6" customFormat="1" x14ac:dyDescent="0.25"/>
    <row r="3066" s="6" customFormat="1" x14ac:dyDescent="0.25"/>
    <row r="3067" s="6" customFormat="1" x14ac:dyDescent="0.25"/>
    <row r="3068" s="6" customFormat="1" x14ac:dyDescent="0.25"/>
    <row r="3069" s="6" customFormat="1" x14ac:dyDescent="0.25"/>
    <row r="3070" s="6" customFormat="1" x14ac:dyDescent="0.25"/>
    <row r="3071" s="6" customFormat="1" x14ac:dyDescent="0.25"/>
    <row r="3072" s="6" customFormat="1" x14ac:dyDescent="0.25"/>
    <row r="3073" s="6" customFormat="1" x14ac:dyDescent="0.25"/>
    <row r="3074" s="6" customFormat="1" x14ac:dyDescent="0.25"/>
    <row r="3075" s="6" customFormat="1" x14ac:dyDescent="0.25"/>
    <row r="3076" s="6" customFormat="1" x14ac:dyDescent="0.25"/>
    <row r="3077" s="6" customFormat="1" x14ac:dyDescent="0.25"/>
    <row r="3078" s="6" customFormat="1" x14ac:dyDescent="0.25"/>
    <row r="3079" s="6" customFormat="1" x14ac:dyDescent="0.25"/>
    <row r="3080" s="6" customFormat="1" x14ac:dyDescent="0.25"/>
    <row r="3081" s="6" customFormat="1" x14ac:dyDescent="0.25"/>
    <row r="3082" s="6" customFormat="1" x14ac:dyDescent="0.25"/>
    <row r="3083" s="6" customFormat="1" x14ac:dyDescent="0.25"/>
    <row r="3084" s="6" customFormat="1" x14ac:dyDescent="0.25"/>
    <row r="3085" s="6" customFormat="1" x14ac:dyDescent="0.25"/>
    <row r="3086" s="6" customFormat="1" x14ac:dyDescent="0.25"/>
    <row r="3087" s="6" customFormat="1" x14ac:dyDescent="0.25"/>
    <row r="3088" s="6" customFormat="1" x14ac:dyDescent="0.25"/>
    <row r="3089" s="6" customFormat="1" x14ac:dyDescent="0.25"/>
    <row r="3090" s="6" customFormat="1" x14ac:dyDescent="0.25"/>
    <row r="3091" s="6" customFormat="1" x14ac:dyDescent="0.25"/>
    <row r="3092" s="6" customFormat="1" x14ac:dyDescent="0.25"/>
    <row r="3093" s="6" customFormat="1" x14ac:dyDescent="0.25"/>
    <row r="3094" s="6" customFormat="1" x14ac:dyDescent="0.25"/>
    <row r="3095" s="6" customFormat="1" x14ac:dyDescent="0.25"/>
    <row r="3096" s="6" customFormat="1" x14ac:dyDescent="0.25"/>
    <row r="3097" s="6" customFormat="1" x14ac:dyDescent="0.25"/>
    <row r="3098" s="6" customFormat="1" x14ac:dyDescent="0.25"/>
    <row r="3099" s="6" customFormat="1" x14ac:dyDescent="0.25"/>
    <row r="3100" s="6" customFormat="1" x14ac:dyDescent="0.25"/>
    <row r="3101" s="6" customFormat="1" x14ac:dyDescent="0.25"/>
    <row r="3102" s="6" customFormat="1" x14ac:dyDescent="0.25"/>
    <row r="3103" s="6" customFormat="1" x14ac:dyDescent="0.25"/>
    <row r="3104" s="6" customFormat="1" x14ac:dyDescent="0.25"/>
    <row r="3105" s="6" customFormat="1" x14ac:dyDescent="0.25"/>
    <row r="3106" s="6" customFormat="1" x14ac:dyDescent="0.25"/>
    <row r="3107" s="6" customFormat="1" x14ac:dyDescent="0.25"/>
    <row r="3108" s="6" customFormat="1" x14ac:dyDescent="0.25"/>
    <row r="3109" s="6" customFormat="1" x14ac:dyDescent="0.25"/>
    <row r="3110" s="6" customFormat="1" x14ac:dyDescent="0.25"/>
    <row r="3111" s="6" customFormat="1" x14ac:dyDescent="0.25"/>
    <row r="3112" s="6" customFormat="1" x14ac:dyDescent="0.25"/>
    <row r="3113" s="6" customFormat="1" x14ac:dyDescent="0.25"/>
    <row r="3114" s="6" customFormat="1" x14ac:dyDescent="0.25"/>
    <row r="3115" s="6" customFormat="1" x14ac:dyDescent="0.25"/>
    <row r="3116" s="6" customFormat="1" x14ac:dyDescent="0.25"/>
    <row r="3117" s="6" customFormat="1" x14ac:dyDescent="0.25"/>
    <row r="3118" s="6" customFormat="1" x14ac:dyDescent="0.25"/>
    <row r="3119" s="6" customFormat="1" x14ac:dyDescent="0.25"/>
    <row r="3120" s="6" customFormat="1" x14ac:dyDescent="0.25"/>
    <row r="3121" s="6" customFormat="1" x14ac:dyDescent="0.25"/>
    <row r="3122" s="6" customFormat="1" x14ac:dyDescent="0.25"/>
    <row r="3123" s="6" customFormat="1" x14ac:dyDescent="0.25"/>
    <row r="3124" s="6" customFormat="1" x14ac:dyDescent="0.25"/>
    <row r="3125" s="6" customFormat="1" x14ac:dyDescent="0.25"/>
    <row r="3126" s="6" customFormat="1" x14ac:dyDescent="0.25"/>
    <row r="3127" s="6" customFormat="1" x14ac:dyDescent="0.25"/>
    <row r="3128" s="6" customFormat="1" x14ac:dyDescent="0.25"/>
    <row r="3129" s="6" customFormat="1" x14ac:dyDescent="0.25"/>
    <row r="3130" s="6" customFormat="1" x14ac:dyDescent="0.25"/>
    <row r="3131" s="6" customFormat="1" x14ac:dyDescent="0.25"/>
    <row r="3132" s="6" customFormat="1" x14ac:dyDescent="0.25"/>
    <row r="3133" s="6" customFormat="1" x14ac:dyDescent="0.25"/>
    <row r="3134" s="6" customFormat="1" x14ac:dyDescent="0.25"/>
    <row r="3135" s="6" customFormat="1" x14ac:dyDescent="0.25"/>
    <row r="3136" s="6" customFormat="1" x14ac:dyDescent="0.25"/>
    <row r="3137" s="6" customFormat="1" x14ac:dyDescent="0.25"/>
    <row r="3138" s="6" customFormat="1" x14ac:dyDescent="0.25"/>
    <row r="3139" s="6" customFormat="1" x14ac:dyDescent="0.25"/>
    <row r="3140" s="6" customFormat="1" x14ac:dyDescent="0.25"/>
    <row r="3141" s="6" customFormat="1" x14ac:dyDescent="0.25"/>
    <row r="3142" s="6" customFormat="1" x14ac:dyDescent="0.25"/>
    <row r="3143" s="6" customFormat="1" x14ac:dyDescent="0.25"/>
    <row r="3144" s="6" customFormat="1" x14ac:dyDescent="0.25"/>
    <row r="3145" s="6" customFormat="1" x14ac:dyDescent="0.25"/>
    <row r="3146" s="6" customFormat="1" x14ac:dyDescent="0.25"/>
    <row r="3147" s="6" customFormat="1" x14ac:dyDescent="0.25"/>
    <row r="3148" s="6" customFormat="1" x14ac:dyDescent="0.25"/>
    <row r="3149" s="6" customFormat="1" x14ac:dyDescent="0.25"/>
    <row r="3150" s="6" customFormat="1" x14ac:dyDescent="0.25"/>
    <row r="3151" s="6" customFormat="1" x14ac:dyDescent="0.25"/>
    <row r="3152" s="6" customFormat="1" x14ac:dyDescent="0.25"/>
    <row r="3153" s="6" customFormat="1" x14ac:dyDescent="0.25"/>
    <row r="3154" s="6" customFormat="1" x14ac:dyDescent="0.25"/>
    <row r="3155" s="6" customFormat="1" x14ac:dyDescent="0.25"/>
    <row r="3156" s="6" customFormat="1" x14ac:dyDescent="0.25"/>
    <row r="3157" s="6" customFormat="1" x14ac:dyDescent="0.25"/>
    <row r="3158" s="6" customFormat="1" x14ac:dyDescent="0.25"/>
    <row r="3159" s="6" customFormat="1" x14ac:dyDescent="0.25"/>
    <row r="3160" s="6" customFormat="1" x14ac:dyDescent="0.25"/>
    <row r="3161" s="6" customFormat="1" x14ac:dyDescent="0.25"/>
    <row r="3162" s="6" customFormat="1" x14ac:dyDescent="0.25"/>
    <row r="3163" s="6" customFormat="1" x14ac:dyDescent="0.25"/>
    <row r="3164" s="6" customFormat="1" x14ac:dyDescent="0.25"/>
    <row r="3165" s="6" customFormat="1" x14ac:dyDescent="0.25"/>
    <row r="3166" s="6" customFormat="1" x14ac:dyDescent="0.25"/>
    <row r="3167" s="6" customFormat="1" x14ac:dyDescent="0.25"/>
    <row r="3168" s="6" customFormat="1" x14ac:dyDescent="0.25"/>
    <row r="3169" s="6" customFormat="1" x14ac:dyDescent="0.25"/>
    <row r="3170" s="6" customFormat="1" x14ac:dyDescent="0.25"/>
    <row r="3171" s="6" customFormat="1" x14ac:dyDescent="0.25"/>
    <row r="3172" s="6" customFormat="1" x14ac:dyDescent="0.25"/>
    <row r="3173" s="6" customFormat="1" x14ac:dyDescent="0.25"/>
    <row r="3174" s="6" customFormat="1" x14ac:dyDescent="0.25"/>
    <row r="3175" s="6" customFormat="1" x14ac:dyDescent="0.25"/>
    <row r="3176" s="6" customFormat="1" x14ac:dyDescent="0.25"/>
    <row r="3177" s="6" customFormat="1" x14ac:dyDescent="0.25"/>
    <row r="3178" s="6" customFormat="1" x14ac:dyDescent="0.25"/>
    <row r="3179" s="6" customFormat="1" x14ac:dyDescent="0.25"/>
    <row r="3180" s="6" customFormat="1" x14ac:dyDescent="0.25"/>
    <row r="3181" s="6" customFormat="1" x14ac:dyDescent="0.25"/>
    <row r="3182" s="6" customFormat="1" x14ac:dyDescent="0.25"/>
    <row r="3183" s="6" customFormat="1" x14ac:dyDescent="0.25"/>
    <row r="3184" s="6" customFormat="1" x14ac:dyDescent="0.25"/>
    <row r="3185" s="6" customFormat="1" x14ac:dyDescent="0.25"/>
    <row r="3186" s="6" customFormat="1" x14ac:dyDescent="0.25"/>
    <row r="3187" s="6" customFormat="1" x14ac:dyDescent="0.25"/>
    <row r="3188" s="6" customFormat="1" x14ac:dyDescent="0.25"/>
    <row r="3189" s="6" customFormat="1" x14ac:dyDescent="0.25"/>
    <row r="3190" s="6" customFormat="1" x14ac:dyDescent="0.25"/>
    <row r="3191" s="6" customFormat="1" x14ac:dyDescent="0.25"/>
    <row r="3192" s="6" customFormat="1" x14ac:dyDescent="0.25"/>
    <row r="3193" s="6" customFormat="1" x14ac:dyDescent="0.25"/>
    <row r="3194" s="6" customFormat="1" x14ac:dyDescent="0.25"/>
    <row r="3195" s="6" customFormat="1" x14ac:dyDescent="0.25"/>
    <row r="3196" s="6" customFormat="1" x14ac:dyDescent="0.25"/>
    <row r="3197" s="6" customFormat="1" x14ac:dyDescent="0.25"/>
    <row r="3198" s="6" customFormat="1" x14ac:dyDescent="0.25"/>
    <row r="3199" s="6" customFormat="1" x14ac:dyDescent="0.25"/>
    <row r="3200" s="6" customFormat="1" x14ac:dyDescent="0.25"/>
    <row r="3201" s="6" customFormat="1" x14ac:dyDescent="0.25"/>
    <row r="3202" s="6" customFormat="1" x14ac:dyDescent="0.25"/>
    <row r="3203" s="6" customFormat="1" x14ac:dyDescent="0.25"/>
    <row r="3204" s="6" customFormat="1" x14ac:dyDescent="0.25"/>
    <row r="3205" s="6" customFormat="1" x14ac:dyDescent="0.25"/>
    <row r="3206" s="6" customFormat="1" x14ac:dyDescent="0.25"/>
    <row r="3207" s="6" customFormat="1" x14ac:dyDescent="0.25"/>
    <row r="3208" s="6" customFormat="1" x14ac:dyDescent="0.25"/>
    <row r="3209" s="6" customFormat="1" x14ac:dyDescent="0.25"/>
    <row r="3210" s="6" customFormat="1" x14ac:dyDescent="0.25"/>
    <row r="3211" s="6" customFormat="1" x14ac:dyDescent="0.25"/>
    <row r="3212" s="6" customFormat="1" x14ac:dyDescent="0.25"/>
    <row r="3213" s="6" customFormat="1" x14ac:dyDescent="0.25"/>
    <row r="3214" s="6" customFormat="1" x14ac:dyDescent="0.25"/>
    <row r="3215" s="6" customFormat="1" x14ac:dyDescent="0.25"/>
    <row r="3216" s="6" customFormat="1" x14ac:dyDescent="0.25"/>
    <row r="3217" s="6" customFormat="1" x14ac:dyDescent="0.25"/>
    <row r="3218" s="6" customFormat="1" x14ac:dyDescent="0.25"/>
    <row r="3219" s="6" customFormat="1" x14ac:dyDescent="0.25"/>
    <row r="3220" s="6" customFormat="1" x14ac:dyDescent="0.25"/>
    <row r="3221" s="6" customFormat="1" x14ac:dyDescent="0.25"/>
    <row r="3222" s="6" customFormat="1" x14ac:dyDescent="0.25"/>
    <row r="3223" s="6" customFormat="1" x14ac:dyDescent="0.25"/>
    <row r="3224" s="6" customFormat="1" x14ac:dyDescent="0.25"/>
    <row r="3225" s="6" customFormat="1" x14ac:dyDescent="0.25"/>
    <row r="3226" s="6" customFormat="1" x14ac:dyDescent="0.25"/>
    <row r="3227" s="6" customFormat="1" x14ac:dyDescent="0.25"/>
    <row r="3228" s="6" customFormat="1" x14ac:dyDescent="0.25"/>
    <row r="3229" s="6" customFormat="1" x14ac:dyDescent="0.25"/>
    <row r="3230" s="6" customFormat="1" x14ac:dyDescent="0.25"/>
    <row r="3231" s="6" customFormat="1" x14ac:dyDescent="0.25"/>
    <row r="3232" s="6" customFormat="1" x14ac:dyDescent="0.25"/>
    <row r="3233" s="6" customFormat="1" x14ac:dyDescent="0.25"/>
    <row r="3234" s="6" customFormat="1" x14ac:dyDescent="0.25"/>
    <row r="3235" s="6" customFormat="1" x14ac:dyDescent="0.25"/>
    <row r="3236" s="6" customFormat="1" x14ac:dyDescent="0.25"/>
    <row r="3237" s="6" customFormat="1" x14ac:dyDescent="0.25"/>
    <row r="3238" s="6" customFormat="1" x14ac:dyDescent="0.25"/>
    <row r="3239" s="6" customFormat="1" x14ac:dyDescent="0.25"/>
    <row r="3240" s="6" customFormat="1" x14ac:dyDescent="0.25"/>
    <row r="3241" s="6" customFormat="1" x14ac:dyDescent="0.25"/>
    <row r="3242" s="6" customFormat="1" x14ac:dyDescent="0.25"/>
    <row r="3243" s="6" customFormat="1" x14ac:dyDescent="0.25"/>
    <row r="3244" s="6" customFormat="1" x14ac:dyDescent="0.25"/>
    <row r="3245" s="6" customFormat="1" x14ac:dyDescent="0.25"/>
    <row r="3246" s="6" customFormat="1" x14ac:dyDescent="0.25"/>
    <row r="3247" s="6" customFormat="1" x14ac:dyDescent="0.25"/>
    <row r="3248" s="6" customFormat="1" x14ac:dyDescent="0.25"/>
    <row r="3249" s="6" customFormat="1" x14ac:dyDescent="0.25"/>
    <row r="3250" s="6" customFormat="1" x14ac:dyDescent="0.25"/>
    <row r="3251" s="6" customFormat="1" x14ac:dyDescent="0.25"/>
    <row r="3252" s="6" customFormat="1" x14ac:dyDescent="0.25"/>
    <row r="3253" s="6" customFormat="1" x14ac:dyDescent="0.25"/>
    <row r="3254" s="6" customFormat="1" x14ac:dyDescent="0.25"/>
    <row r="3255" s="6" customFormat="1" x14ac:dyDescent="0.25"/>
    <row r="3256" s="6" customFormat="1" x14ac:dyDescent="0.25"/>
    <row r="3257" s="6" customFormat="1" x14ac:dyDescent="0.25"/>
    <row r="3258" s="6" customFormat="1" x14ac:dyDescent="0.25"/>
    <row r="3259" s="6" customFormat="1" x14ac:dyDescent="0.25"/>
    <row r="3260" s="6" customFormat="1" x14ac:dyDescent="0.25"/>
    <row r="3261" s="6" customFormat="1" x14ac:dyDescent="0.25"/>
    <row r="3262" s="6" customFormat="1" x14ac:dyDescent="0.25"/>
    <row r="3263" s="6" customFormat="1" x14ac:dyDescent="0.25"/>
    <row r="3264" s="6" customFormat="1" x14ac:dyDescent="0.25"/>
    <row r="3265" s="6" customFormat="1" x14ac:dyDescent="0.25"/>
    <row r="3266" s="6" customFormat="1" x14ac:dyDescent="0.25"/>
    <row r="3267" s="6" customFormat="1" x14ac:dyDescent="0.25"/>
    <row r="3268" s="6" customFormat="1" x14ac:dyDescent="0.25"/>
    <row r="3269" s="6" customFormat="1" x14ac:dyDescent="0.25"/>
    <row r="3270" s="6" customFormat="1" x14ac:dyDescent="0.25"/>
    <row r="3271" s="6" customFormat="1" x14ac:dyDescent="0.25"/>
    <row r="3272" s="6" customFormat="1" x14ac:dyDescent="0.25"/>
    <row r="3273" s="6" customFormat="1" x14ac:dyDescent="0.25"/>
    <row r="3274" s="6" customFormat="1" x14ac:dyDescent="0.25"/>
    <row r="3275" s="6" customFormat="1" x14ac:dyDescent="0.25"/>
    <row r="3276" s="6" customFormat="1" x14ac:dyDescent="0.25"/>
    <row r="3277" s="6" customFormat="1" x14ac:dyDescent="0.25"/>
    <row r="3278" s="6" customFormat="1" x14ac:dyDescent="0.25"/>
    <row r="3279" s="6" customFormat="1" x14ac:dyDescent="0.25"/>
    <row r="3280" s="6" customFormat="1" x14ac:dyDescent="0.25"/>
    <row r="3281" s="6" customFormat="1" x14ac:dyDescent="0.25"/>
    <row r="3282" s="6" customFormat="1" x14ac:dyDescent="0.25"/>
    <row r="3283" s="6" customFormat="1" x14ac:dyDescent="0.25"/>
    <row r="3284" s="6" customFormat="1" x14ac:dyDescent="0.25"/>
    <row r="3285" s="6" customFormat="1" x14ac:dyDescent="0.25"/>
    <row r="3286" s="6" customFormat="1" x14ac:dyDescent="0.25"/>
    <row r="3287" s="6" customFormat="1" x14ac:dyDescent="0.25"/>
    <row r="3288" s="6" customFormat="1" x14ac:dyDescent="0.25"/>
    <row r="3289" s="6" customFormat="1" x14ac:dyDescent="0.25"/>
    <row r="3290" s="6" customFormat="1" x14ac:dyDescent="0.25"/>
    <row r="3291" s="6" customFormat="1" x14ac:dyDescent="0.25"/>
    <row r="3292" s="6" customFormat="1" x14ac:dyDescent="0.25"/>
    <row r="3293" s="6" customFormat="1" x14ac:dyDescent="0.25"/>
    <row r="3294" s="6" customFormat="1" x14ac:dyDescent="0.25"/>
    <row r="3295" s="6" customFormat="1" x14ac:dyDescent="0.25"/>
    <row r="3296" s="6" customFormat="1" x14ac:dyDescent="0.25"/>
    <row r="3297" s="6" customFormat="1" x14ac:dyDescent="0.25"/>
    <row r="3298" s="6" customFormat="1" x14ac:dyDescent="0.25"/>
    <row r="3299" s="6" customFormat="1" x14ac:dyDescent="0.25"/>
    <row r="3300" s="6" customFormat="1" x14ac:dyDescent="0.25"/>
    <row r="3301" s="6" customFormat="1" x14ac:dyDescent="0.25"/>
    <row r="3302" s="6" customFormat="1" x14ac:dyDescent="0.25"/>
    <row r="3303" s="6" customFormat="1" x14ac:dyDescent="0.25"/>
    <row r="3304" s="6" customFormat="1" x14ac:dyDescent="0.25"/>
    <row r="3305" s="6" customFormat="1" x14ac:dyDescent="0.25"/>
    <row r="3306" s="6" customFormat="1" x14ac:dyDescent="0.25"/>
    <row r="3307" s="6" customFormat="1" x14ac:dyDescent="0.25"/>
    <row r="3308" s="6" customFormat="1" x14ac:dyDescent="0.25"/>
    <row r="3309" s="6" customFormat="1" x14ac:dyDescent="0.25"/>
    <row r="3310" s="6" customFormat="1" x14ac:dyDescent="0.25"/>
    <row r="3311" s="6" customFormat="1" x14ac:dyDescent="0.25"/>
    <row r="3312" s="6" customFormat="1" x14ac:dyDescent="0.25"/>
    <row r="3313" s="6" customFormat="1" x14ac:dyDescent="0.25"/>
    <row r="3314" s="6" customFormat="1" x14ac:dyDescent="0.25"/>
    <row r="3315" s="6" customFormat="1" x14ac:dyDescent="0.25"/>
    <row r="3316" s="6" customFormat="1" x14ac:dyDescent="0.25"/>
    <row r="3317" s="6" customFormat="1" x14ac:dyDescent="0.25"/>
    <row r="3318" s="6" customFormat="1" x14ac:dyDescent="0.25"/>
    <row r="3319" s="6" customFormat="1" x14ac:dyDescent="0.25"/>
    <row r="3320" s="6" customFormat="1" x14ac:dyDescent="0.25"/>
    <row r="3321" s="6" customFormat="1" x14ac:dyDescent="0.25"/>
    <row r="3322" s="6" customFormat="1" x14ac:dyDescent="0.25"/>
    <row r="3323" s="6" customFormat="1" x14ac:dyDescent="0.25"/>
    <row r="3324" s="6" customFormat="1" x14ac:dyDescent="0.25"/>
    <row r="3325" s="6" customFormat="1" x14ac:dyDescent="0.25"/>
    <row r="3326" s="6" customFormat="1" x14ac:dyDescent="0.25"/>
    <row r="3327" s="6" customFormat="1" x14ac:dyDescent="0.25"/>
    <row r="3328" s="6" customFormat="1" x14ac:dyDescent="0.25"/>
    <row r="3329" s="6" customFormat="1" x14ac:dyDescent="0.25"/>
    <row r="3330" s="6" customFormat="1" x14ac:dyDescent="0.25"/>
    <row r="3331" s="6" customFormat="1" x14ac:dyDescent="0.25"/>
    <row r="3332" s="6" customFormat="1" x14ac:dyDescent="0.25"/>
    <row r="3333" s="6" customFormat="1" x14ac:dyDescent="0.25"/>
    <row r="3334" s="6" customFormat="1" x14ac:dyDescent="0.25"/>
    <row r="3335" s="6" customFormat="1" x14ac:dyDescent="0.25"/>
    <row r="3336" s="6" customFormat="1" x14ac:dyDescent="0.25"/>
    <row r="3337" s="6" customFormat="1" x14ac:dyDescent="0.25"/>
    <row r="3338" s="6" customFormat="1" x14ac:dyDescent="0.25"/>
    <row r="3339" s="6" customFormat="1" x14ac:dyDescent="0.25"/>
    <row r="3340" s="6" customFormat="1" x14ac:dyDescent="0.25"/>
    <row r="3341" s="6" customFormat="1" x14ac:dyDescent="0.25"/>
    <row r="3342" s="6" customFormat="1" x14ac:dyDescent="0.25"/>
    <row r="3343" s="6" customFormat="1" x14ac:dyDescent="0.25"/>
    <row r="3344" s="6" customFormat="1" x14ac:dyDescent="0.25"/>
    <row r="3345" s="6" customFormat="1" x14ac:dyDescent="0.25"/>
    <row r="3346" s="6" customFormat="1" x14ac:dyDescent="0.25"/>
    <row r="3347" s="6" customFormat="1" x14ac:dyDescent="0.25"/>
    <row r="3348" s="6" customFormat="1" x14ac:dyDescent="0.25"/>
    <row r="3349" s="6" customFormat="1" x14ac:dyDescent="0.25"/>
    <row r="3350" s="6" customFormat="1" x14ac:dyDescent="0.25"/>
    <row r="3351" s="6" customFormat="1" x14ac:dyDescent="0.25"/>
    <row r="3352" s="6" customFormat="1" x14ac:dyDescent="0.25"/>
    <row r="3353" s="6" customFormat="1" x14ac:dyDescent="0.25"/>
    <row r="3354" s="6" customFormat="1" x14ac:dyDescent="0.25"/>
    <row r="3355" s="6" customFormat="1" x14ac:dyDescent="0.25"/>
    <row r="3356" s="6" customFormat="1" x14ac:dyDescent="0.25"/>
    <row r="3357" s="6" customFormat="1" x14ac:dyDescent="0.25"/>
    <row r="3358" s="6" customFormat="1" x14ac:dyDescent="0.25"/>
    <row r="3359" s="6" customFormat="1" x14ac:dyDescent="0.25"/>
    <row r="3360" s="6" customFormat="1" x14ac:dyDescent="0.25"/>
    <row r="3361" s="6" customFormat="1" x14ac:dyDescent="0.25"/>
    <row r="3362" s="6" customFormat="1" x14ac:dyDescent="0.25"/>
    <row r="3363" s="6" customFormat="1" x14ac:dyDescent="0.25"/>
    <row r="3364" s="6" customFormat="1" x14ac:dyDescent="0.25"/>
    <row r="3365" s="6" customFormat="1" x14ac:dyDescent="0.25"/>
    <row r="3366" s="6" customFormat="1" x14ac:dyDescent="0.25"/>
    <row r="3367" s="6" customFormat="1" x14ac:dyDescent="0.25"/>
    <row r="3368" s="6" customFormat="1" x14ac:dyDescent="0.25"/>
    <row r="3369" s="6" customFormat="1" x14ac:dyDescent="0.25"/>
    <row r="3370" s="6" customFormat="1" x14ac:dyDescent="0.25"/>
    <row r="3371" s="6" customFormat="1" x14ac:dyDescent="0.25"/>
    <row r="3372" s="6" customFormat="1" x14ac:dyDescent="0.25"/>
    <row r="3373" s="6" customFormat="1" x14ac:dyDescent="0.25"/>
    <row r="3374" s="6" customFormat="1" x14ac:dyDescent="0.25"/>
    <row r="3375" s="6" customFormat="1" x14ac:dyDescent="0.25"/>
    <row r="3376" s="6" customFormat="1" x14ac:dyDescent="0.25"/>
    <row r="3377" s="6" customFormat="1" x14ac:dyDescent="0.25"/>
    <row r="3378" s="6" customFormat="1" x14ac:dyDescent="0.25"/>
    <row r="3379" s="6" customFormat="1" x14ac:dyDescent="0.25"/>
    <row r="3380" s="6" customFormat="1" x14ac:dyDescent="0.25"/>
    <row r="3381" s="6" customFormat="1" x14ac:dyDescent="0.25"/>
    <row r="3382" s="6" customFormat="1" x14ac:dyDescent="0.25"/>
    <row r="3383" s="6" customFormat="1" x14ac:dyDescent="0.25"/>
    <row r="3384" s="6" customFormat="1" x14ac:dyDescent="0.25"/>
    <row r="3385" s="6" customFormat="1" x14ac:dyDescent="0.25"/>
    <row r="3386" s="6" customFormat="1" x14ac:dyDescent="0.25"/>
    <row r="3387" s="6" customFormat="1" x14ac:dyDescent="0.25"/>
    <row r="3388" s="6" customFormat="1" x14ac:dyDescent="0.25"/>
    <row r="3389" s="6" customFormat="1" x14ac:dyDescent="0.25"/>
    <row r="3390" s="6" customFormat="1" x14ac:dyDescent="0.25"/>
    <row r="3391" s="6" customFormat="1" x14ac:dyDescent="0.25"/>
    <row r="3392" s="6" customFormat="1" x14ac:dyDescent="0.25"/>
    <row r="3393" s="6" customFormat="1" x14ac:dyDescent="0.25"/>
    <row r="3394" s="6" customFormat="1" x14ac:dyDescent="0.25"/>
    <row r="3395" s="6" customFormat="1" x14ac:dyDescent="0.25"/>
    <row r="3396" s="6" customFormat="1" x14ac:dyDescent="0.25"/>
    <row r="3397" s="6" customFormat="1" x14ac:dyDescent="0.25"/>
    <row r="3398" s="6" customFormat="1" x14ac:dyDescent="0.25"/>
    <row r="3399" s="6" customFormat="1" x14ac:dyDescent="0.25"/>
    <row r="3400" s="6" customFormat="1" x14ac:dyDescent="0.25"/>
    <row r="3401" s="6" customFormat="1" x14ac:dyDescent="0.25"/>
    <row r="3402" s="6" customFormat="1" x14ac:dyDescent="0.25"/>
    <row r="3403" s="6" customFormat="1" x14ac:dyDescent="0.25"/>
    <row r="3404" s="6" customFormat="1" x14ac:dyDescent="0.25"/>
    <row r="3405" s="6" customFormat="1" x14ac:dyDescent="0.25"/>
    <row r="3406" s="6" customFormat="1" x14ac:dyDescent="0.25"/>
    <row r="3407" s="6" customFormat="1" x14ac:dyDescent="0.25"/>
    <row r="3408" s="6" customFormat="1" x14ac:dyDescent="0.25"/>
    <row r="3409" s="6" customFormat="1" x14ac:dyDescent="0.25"/>
    <row r="3410" s="6" customFormat="1" x14ac:dyDescent="0.25"/>
    <row r="3411" s="6" customFormat="1" x14ac:dyDescent="0.25"/>
    <row r="3412" s="6" customFormat="1" x14ac:dyDescent="0.25"/>
    <row r="3413" s="6" customFormat="1" x14ac:dyDescent="0.25"/>
    <row r="3414" s="6" customFormat="1" x14ac:dyDescent="0.25"/>
    <row r="3415" s="6" customFormat="1" x14ac:dyDescent="0.25"/>
    <row r="3416" s="6" customFormat="1" x14ac:dyDescent="0.25"/>
    <row r="3417" s="6" customFormat="1" x14ac:dyDescent="0.25"/>
    <row r="3418" s="6" customFormat="1" x14ac:dyDescent="0.25"/>
    <row r="3419" s="6" customFormat="1" x14ac:dyDescent="0.25"/>
    <row r="3420" s="6" customFormat="1" x14ac:dyDescent="0.25"/>
    <row r="3421" s="6" customFormat="1" x14ac:dyDescent="0.25"/>
    <row r="3422" s="6" customFormat="1" x14ac:dyDescent="0.25"/>
    <row r="3423" s="6" customFormat="1" x14ac:dyDescent="0.25"/>
    <row r="3424" s="6" customFormat="1" x14ac:dyDescent="0.25"/>
    <row r="3425" s="6" customFormat="1" x14ac:dyDescent="0.25"/>
    <row r="3426" s="6" customFormat="1" x14ac:dyDescent="0.25"/>
    <row r="3427" s="6" customFormat="1" x14ac:dyDescent="0.25"/>
    <row r="3428" s="6" customFormat="1" x14ac:dyDescent="0.25"/>
    <row r="3429" s="6" customFormat="1" x14ac:dyDescent="0.25"/>
    <row r="3430" s="6" customFormat="1" x14ac:dyDescent="0.25"/>
    <row r="3431" s="6" customFormat="1" x14ac:dyDescent="0.25"/>
    <row r="3432" s="6" customFormat="1" x14ac:dyDescent="0.25"/>
    <row r="3433" s="6" customFormat="1" x14ac:dyDescent="0.25"/>
    <row r="3434" s="6" customFormat="1" x14ac:dyDescent="0.25"/>
    <row r="3435" s="6" customFormat="1" x14ac:dyDescent="0.25"/>
    <row r="3436" s="6" customFormat="1" x14ac:dyDescent="0.25"/>
    <row r="3437" s="6" customFormat="1" x14ac:dyDescent="0.25"/>
    <row r="3438" s="6" customFormat="1" x14ac:dyDescent="0.25"/>
    <row r="3439" s="6" customFormat="1" x14ac:dyDescent="0.25"/>
    <row r="3440" s="6" customFormat="1" x14ac:dyDescent="0.25"/>
    <row r="3441" s="6" customFormat="1" x14ac:dyDescent="0.25"/>
    <row r="3442" s="6" customFormat="1" x14ac:dyDescent="0.25"/>
    <row r="3443" s="6" customFormat="1" x14ac:dyDescent="0.25"/>
    <row r="3444" s="6" customFormat="1" x14ac:dyDescent="0.25"/>
    <row r="3445" s="6" customFormat="1" x14ac:dyDescent="0.25"/>
    <row r="3446" s="6" customFormat="1" x14ac:dyDescent="0.25"/>
    <row r="3447" s="6" customFormat="1" x14ac:dyDescent="0.25"/>
    <row r="3448" s="6" customFormat="1" x14ac:dyDescent="0.25"/>
    <row r="3449" s="6" customFormat="1" x14ac:dyDescent="0.25"/>
    <row r="3450" s="6" customFormat="1" x14ac:dyDescent="0.25"/>
    <row r="3451" s="6" customFormat="1" x14ac:dyDescent="0.25"/>
    <row r="3452" s="6" customFormat="1" x14ac:dyDescent="0.25"/>
    <row r="3453" s="6" customFormat="1" x14ac:dyDescent="0.25"/>
    <row r="3454" s="6" customFormat="1" x14ac:dyDescent="0.25"/>
    <row r="3455" s="6" customFormat="1" x14ac:dyDescent="0.25"/>
    <row r="3456" s="6" customFormat="1" x14ac:dyDescent="0.25"/>
    <row r="3457" s="6" customFormat="1" x14ac:dyDescent="0.25"/>
    <row r="3458" s="6" customFormat="1" x14ac:dyDescent="0.25"/>
    <row r="3459" s="6" customFormat="1" x14ac:dyDescent="0.25"/>
    <row r="3460" s="6" customFormat="1" x14ac:dyDescent="0.25"/>
    <row r="3461" s="6" customFormat="1" x14ac:dyDescent="0.25"/>
    <row r="3462" s="6" customFormat="1" x14ac:dyDescent="0.25"/>
    <row r="3463" s="6" customFormat="1" x14ac:dyDescent="0.25"/>
    <row r="3464" s="6" customFormat="1" x14ac:dyDescent="0.25"/>
    <row r="3465" s="6" customFormat="1" x14ac:dyDescent="0.25"/>
    <row r="3466" s="6" customFormat="1" x14ac:dyDescent="0.25"/>
    <row r="3467" s="6" customFormat="1" x14ac:dyDescent="0.25"/>
    <row r="3468" s="6" customFormat="1" x14ac:dyDescent="0.25"/>
    <row r="3469" s="6" customFormat="1" x14ac:dyDescent="0.25"/>
    <row r="3470" s="6" customFormat="1" x14ac:dyDescent="0.25"/>
    <row r="3471" s="6" customFormat="1" x14ac:dyDescent="0.25"/>
    <row r="3472" s="6" customFormat="1" x14ac:dyDescent="0.25"/>
    <row r="3473" s="6" customFormat="1" x14ac:dyDescent="0.25"/>
    <row r="3474" s="6" customFormat="1" x14ac:dyDescent="0.25"/>
    <row r="3475" s="6" customFormat="1" x14ac:dyDescent="0.25"/>
    <row r="3476" s="6" customFormat="1" x14ac:dyDescent="0.25"/>
    <row r="3477" s="6" customFormat="1" x14ac:dyDescent="0.25"/>
    <row r="3478" s="6" customFormat="1" x14ac:dyDescent="0.25"/>
    <row r="3479" s="6" customFormat="1" x14ac:dyDescent="0.25"/>
    <row r="3480" s="6" customFormat="1" x14ac:dyDescent="0.25"/>
    <row r="3481" s="6" customFormat="1" x14ac:dyDescent="0.25"/>
    <row r="3482" s="6" customFormat="1" x14ac:dyDescent="0.25"/>
    <row r="3483" s="6" customFormat="1" x14ac:dyDescent="0.25"/>
    <row r="3484" s="6" customFormat="1" x14ac:dyDescent="0.25"/>
    <row r="3485" s="6" customFormat="1" x14ac:dyDescent="0.25"/>
    <row r="3486" s="6" customFormat="1" x14ac:dyDescent="0.25"/>
    <row r="3487" s="6" customFormat="1" x14ac:dyDescent="0.25"/>
    <row r="3488" s="6" customFormat="1" x14ac:dyDescent="0.25"/>
    <row r="3489" s="6" customFormat="1" x14ac:dyDescent="0.25"/>
    <row r="3490" s="6" customFormat="1" x14ac:dyDescent="0.25"/>
    <row r="3491" s="6" customFormat="1" x14ac:dyDescent="0.25"/>
    <row r="3492" s="6" customFormat="1" x14ac:dyDescent="0.25"/>
    <row r="3493" s="6" customFormat="1" x14ac:dyDescent="0.25"/>
    <row r="3494" s="6" customFormat="1" x14ac:dyDescent="0.25"/>
    <row r="3495" s="6" customFormat="1" x14ac:dyDescent="0.25"/>
    <row r="3496" s="6" customFormat="1" x14ac:dyDescent="0.25"/>
    <row r="3497" s="6" customFormat="1" x14ac:dyDescent="0.25"/>
    <row r="3498" s="6" customFormat="1" x14ac:dyDescent="0.25"/>
    <row r="3499" s="6" customFormat="1" x14ac:dyDescent="0.25"/>
    <row r="3500" s="6" customFormat="1" x14ac:dyDescent="0.25"/>
    <row r="3501" s="6" customFormat="1" x14ac:dyDescent="0.25"/>
    <row r="3502" s="6" customFormat="1" x14ac:dyDescent="0.25"/>
    <row r="3503" s="6" customFormat="1" x14ac:dyDescent="0.25"/>
    <row r="3504" s="6" customFormat="1" x14ac:dyDescent="0.25"/>
    <row r="3505" s="6" customFormat="1" x14ac:dyDescent="0.25"/>
    <row r="3506" s="6" customFormat="1" x14ac:dyDescent="0.25"/>
    <row r="3507" s="6" customFormat="1" x14ac:dyDescent="0.25"/>
    <row r="3508" s="6" customFormat="1" x14ac:dyDescent="0.25"/>
    <row r="3509" s="6" customFormat="1" x14ac:dyDescent="0.25"/>
    <row r="3510" s="6" customFormat="1" x14ac:dyDescent="0.25"/>
    <row r="3511" s="6" customFormat="1" x14ac:dyDescent="0.25"/>
    <row r="3512" s="6" customFormat="1" x14ac:dyDescent="0.25"/>
    <row r="3513" s="6" customFormat="1" x14ac:dyDescent="0.25"/>
    <row r="3514" s="6" customFormat="1" x14ac:dyDescent="0.25"/>
    <row r="3515" s="6" customFormat="1" x14ac:dyDescent="0.25"/>
    <row r="3516" s="6" customFormat="1" x14ac:dyDescent="0.25"/>
    <row r="3517" s="6" customFormat="1" x14ac:dyDescent="0.25"/>
    <row r="3518" s="6" customFormat="1" x14ac:dyDescent="0.25"/>
    <row r="3519" s="6" customFormat="1" x14ac:dyDescent="0.25"/>
    <row r="3520" s="6" customFormat="1" x14ac:dyDescent="0.25"/>
    <row r="3521" s="6" customFormat="1" x14ac:dyDescent="0.25"/>
    <row r="3522" s="6" customFormat="1" x14ac:dyDescent="0.25"/>
    <row r="3523" s="6" customFormat="1" x14ac:dyDescent="0.25"/>
    <row r="3524" s="6" customFormat="1" x14ac:dyDescent="0.25"/>
    <row r="3525" s="6" customFormat="1" x14ac:dyDescent="0.25"/>
    <row r="3526" s="6" customFormat="1" x14ac:dyDescent="0.25"/>
    <row r="3527" s="6" customFormat="1" x14ac:dyDescent="0.25"/>
    <row r="3528" s="6" customFormat="1" x14ac:dyDescent="0.25"/>
    <row r="3529" s="6" customFormat="1" x14ac:dyDescent="0.25"/>
    <row r="3530" s="6" customFormat="1" x14ac:dyDescent="0.25"/>
    <row r="3531" s="6" customFormat="1" x14ac:dyDescent="0.25"/>
    <row r="3532" s="6" customFormat="1" x14ac:dyDescent="0.25"/>
    <row r="3533" s="6" customFormat="1" x14ac:dyDescent="0.25"/>
    <row r="3534" s="6" customFormat="1" x14ac:dyDescent="0.25"/>
    <row r="3535" s="6" customFormat="1" x14ac:dyDescent="0.25"/>
    <row r="3536" s="6" customFormat="1" x14ac:dyDescent="0.25"/>
    <row r="3537" s="6" customFormat="1" x14ac:dyDescent="0.25"/>
    <row r="3538" s="6" customFormat="1" x14ac:dyDescent="0.25"/>
    <row r="3539" s="6" customFormat="1" x14ac:dyDescent="0.25"/>
    <row r="3540" s="6" customFormat="1" x14ac:dyDescent="0.25"/>
    <row r="3541" s="6" customFormat="1" x14ac:dyDescent="0.25"/>
    <row r="3542" s="6" customFormat="1" x14ac:dyDescent="0.25"/>
    <row r="3543" s="6" customFormat="1" x14ac:dyDescent="0.25"/>
    <row r="3544" s="6" customFormat="1" x14ac:dyDescent="0.25"/>
    <row r="3545" s="6" customFormat="1" x14ac:dyDescent="0.25"/>
    <row r="3546" s="6" customFormat="1" x14ac:dyDescent="0.25"/>
    <row r="3547" s="6" customFormat="1" x14ac:dyDescent="0.25"/>
    <row r="3548" s="6" customFormat="1" x14ac:dyDescent="0.25"/>
    <row r="3549" s="6" customFormat="1" x14ac:dyDescent="0.25"/>
    <row r="3550" s="6" customFormat="1" x14ac:dyDescent="0.25"/>
    <row r="3551" s="6" customFormat="1" x14ac:dyDescent="0.25"/>
    <row r="3552" s="6" customFormat="1" x14ac:dyDescent="0.25"/>
    <row r="3553" s="6" customFormat="1" x14ac:dyDescent="0.25"/>
    <row r="3554" s="6" customFormat="1" x14ac:dyDescent="0.25"/>
    <row r="3555" s="6" customFormat="1" x14ac:dyDescent="0.25"/>
    <row r="3556" s="6" customFormat="1" x14ac:dyDescent="0.25"/>
    <row r="3557" s="6" customFormat="1" x14ac:dyDescent="0.25"/>
    <row r="3558" s="6" customFormat="1" x14ac:dyDescent="0.25"/>
    <row r="3559" s="6" customFormat="1" x14ac:dyDescent="0.25"/>
    <row r="3560" s="6" customFormat="1" x14ac:dyDescent="0.25"/>
    <row r="3561" s="6" customFormat="1" x14ac:dyDescent="0.25"/>
    <row r="3562" s="6" customFormat="1" x14ac:dyDescent="0.25"/>
    <row r="3563" s="6" customFormat="1" x14ac:dyDescent="0.25"/>
    <row r="3564" s="6" customFormat="1" x14ac:dyDescent="0.25"/>
    <row r="3565" s="6" customFormat="1" x14ac:dyDescent="0.25"/>
    <row r="3566" s="6" customFormat="1" x14ac:dyDescent="0.25"/>
    <row r="3567" s="6" customFormat="1" x14ac:dyDescent="0.25"/>
    <row r="3568" s="6" customFormat="1" x14ac:dyDescent="0.25"/>
    <row r="3569" s="6" customFormat="1" x14ac:dyDescent="0.25"/>
    <row r="3570" s="6" customFormat="1" x14ac:dyDescent="0.25"/>
    <row r="3571" s="6" customFormat="1" x14ac:dyDescent="0.25"/>
    <row r="3572" s="6" customFormat="1" x14ac:dyDescent="0.25"/>
    <row r="3573" s="6" customFormat="1" x14ac:dyDescent="0.25"/>
    <row r="3574" s="6" customFormat="1" x14ac:dyDescent="0.25"/>
    <row r="3575" s="6" customFormat="1" x14ac:dyDescent="0.25"/>
    <row r="3576" s="6" customFormat="1" x14ac:dyDescent="0.25"/>
    <row r="3577" s="6" customFormat="1" x14ac:dyDescent="0.25"/>
    <row r="3578" s="6" customFormat="1" x14ac:dyDescent="0.25"/>
    <row r="3579" s="6" customFormat="1" x14ac:dyDescent="0.25"/>
    <row r="3580" s="6" customFormat="1" x14ac:dyDescent="0.25"/>
    <row r="3581" s="6" customFormat="1" x14ac:dyDescent="0.25"/>
    <row r="3582" s="6" customFormat="1" x14ac:dyDescent="0.25"/>
    <row r="3583" s="6" customFormat="1" x14ac:dyDescent="0.25"/>
    <row r="3584" s="6" customFormat="1" x14ac:dyDescent="0.25"/>
    <row r="3585" s="6" customFormat="1" x14ac:dyDescent="0.25"/>
    <row r="3586" s="6" customFormat="1" x14ac:dyDescent="0.25"/>
    <row r="3587" s="6" customFormat="1" x14ac:dyDescent="0.25"/>
    <row r="3588" s="6" customFormat="1" x14ac:dyDescent="0.25"/>
    <row r="3589" s="6" customFormat="1" x14ac:dyDescent="0.25"/>
    <row r="3590" s="6" customFormat="1" x14ac:dyDescent="0.25"/>
    <row r="3591" s="6" customFormat="1" x14ac:dyDescent="0.25"/>
    <row r="3592" s="6" customFormat="1" x14ac:dyDescent="0.25"/>
    <row r="3593" s="6" customFormat="1" x14ac:dyDescent="0.25"/>
    <row r="3594" s="6" customFormat="1" x14ac:dyDescent="0.25"/>
    <row r="3595" s="6" customFormat="1" x14ac:dyDescent="0.25"/>
    <row r="3596" s="6" customFormat="1" x14ac:dyDescent="0.25"/>
    <row r="3597" s="6" customFormat="1" x14ac:dyDescent="0.25"/>
    <row r="3598" s="6" customFormat="1" x14ac:dyDescent="0.25"/>
    <row r="3599" s="6" customFormat="1" x14ac:dyDescent="0.25"/>
    <row r="3600" s="6" customFormat="1" x14ac:dyDescent="0.25"/>
    <row r="3601" s="6" customFormat="1" x14ac:dyDescent="0.25"/>
    <row r="3602" s="6" customFormat="1" x14ac:dyDescent="0.25"/>
    <row r="3603" s="6" customFormat="1" x14ac:dyDescent="0.25"/>
    <row r="3604" s="6" customFormat="1" x14ac:dyDescent="0.25"/>
    <row r="3605" s="6" customFormat="1" x14ac:dyDescent="0.25"/>
    <row r="3606" s="6" customFormat="1" x14ac:dyDescent="0.25"/>
    <row r="3607" s="6" customFormat="1" x14ac:dyDescent="0.25"/>
    <row r="3608" s="6" customFormat="1" x14ac:dyDescent="0.25"/>
    <row r="3609" s="6" customFormat="1" x14ac:dyDescent="0.25"/>
    <row r="3610" s="6" customFormat="1" x14ac:dyDescent="0.25"/>
    <row r="3611" s="6" customFormat="1" x14ac:dyDescent="0.25"/>
    <row r="3612" s="6" customFormat="1" x14ac:dyDescent="0.25"/>
    <row r="3613" s="6" customFormat="1" x14ac:dyDescent="0.25"/>
    <row r="3614" s="6" customFormat="1" x14ac:dyDescent="0.25"/>
    <row r="3615" s="6" customFormat="1" x14ac:dyDescent="0.25"/>
    <row r="3616" s="6" customFormat="1" x14ac:dyDescent="0.25"/>
    <row r="3617" s="6" customFormat="1" x14ac:dyDescent="0.25"/>
    <row r="3618" s="6" customFormat="1" x14ac:dyDescent="0.25"/>
    <row r="3619" s="6" customFormat="1" x14ac:dyDescent="0.25"/>
    <row r="3620" s="6" customFormat="1" x14ac:dyDescent="0.25"/>
    <row r="3621" s="6" customFormat="1" x14ac:dyDescent="0.25"/>
    <row r="3622" s="6" customFormat="1" x14ac:dyDescent="0.25"/>
    <row r="3623" s="6" customFormat="1" x14ac:dyDescent="0.25"/>
    <row r="3624" s="6" customFormat="1" x14ac:dyDescent="0.25"/>
    <row r="3625" s="6" customFormat="1" x14ac:dyDescent="0.25"/>
    <row r="3626" s="6" customFormat="1" x14ac:dyDescent="0.25"/>
    <row r="3627" s="6" customFormat="1" x14ac:dyDescent="0.25"/>
    <row r="3628" s="6" customFormat="1" x14ac:dyDescent="0.25"/>
    <row r="3629" s="6" customFormat="1" x14ac:dyDescent="0.25"/>
    <row r="3630" s="6" customFormat="1" x14ac:dyDescent="0.25"/>
    <row r="3631" s="6" customFormat="1" x14ac:dyDescent="0.25"/>
    <row r="3632" s="6" customFormat="1" x14ac:dyDescent="0.25"/>
    <row r="3633" s="6" customFormat="1" x14ac:dyDescent="0.25"/>
    <row r="3634" s="6" customFormat="1" x14ac:dyDescent="0.25"/>
    <row r="3635" s="6" customFormat="1" x14ac:dyDescent="0.25"/>
    <row r="3636" s="6" customFormat="1" x14ac:dyDescent="0.25"/>
    <row r="3637" s="6" customFormat="1" x14ac:dyDescent="0.25"/>
    <row r="3638" s="6" customFormat="1" x14ac:dyDescent="0.25"/>
    <row r="3639" s="6" customFormat="1" x14ac:dyDescent="0.25"/>
    <row r="3640" s="6" customFormat="1" x14ac:dyDescent="0.25"/>
    <row r="3641" s="6" customFormat="1" x14ac:dyDescent="0.25"/>
    <row r="3642" s="6" customFormat="1" x14ac:dyDescent="0.25"/>
    <row r="3643" s="6" customFormat="1" x14ac:dyDescent="0.25"/>
    <row r="3644" s="6" customFormat="1" x14ac:dyDescent="0.25"/>
    <row r="3645" s="6" customFormat="1" x14ac:dyDescent="0.25"/>
    <row r="3646" s="6" customFormat="1" x14ac:dyDescent="0.25"/>
    <row r="3647" s="6" customFormat="1" x14ac:dyDescent="0.25"/>
    <row r="3648" s="6" customFormat="1" x14ac:dyDescent="0.25"/>
    <row r="3649" s="6" customFormat="1" x14ac:dyDescent="0.25"/>
    <row r="3650" s="6" customFormat="1" x14ac:dyDescent="0.25"/>
    <row r="3651" s="6" customFormat="1" x14ac:dyDescent="0.25"/>
    <row r="3652" s="6" customFormat="1" x14ac:dyDescent="0.25"/>
    <row r="3653" s="6" customFormat="1" x14ac:dyDescent="0.25"/>
    <row r="3654" s="6" customFormat="1" x14ac:dyDescent="0.25"/>
    <row r="3655" s="6" customFormat="1" x14ac:dyDescent="0.25"/>
    <row r="3656" s="6" customFormat="1" x14ac:dyDescent="0.25"/>
    <row r="3657" s="6" customFormat="1" x14ac:dyDescent="0.25"/>
    <row r="3658" s="6" customFormat="1" x14ac:dyDescent="0.25"/>
    <row r="3659" s="6" customFormat="1" x14ac:dyDescent="0.25"/>
    <row r="3660" s="6" customFormat="1" x14ac:dyDescent="0.25"/>
    <row r="3661" s="6" customFormat="1" x14ac:dyDescent="0.25"/>
    <row r="3662" s="6" customFormat="1" x14ac:dyDescent="0.25"/>
    <row r="3663" s="6" customFormat="1" x14ac:dyDescent="0.25"/>
    <row r="3664" s="6" customFormat="1" x14ac:dyDescent="0.25"/>
    <row r="3665" s="6" customFormat="1" x14ac:dyDescent="0.25"/>
    <row r="3666" s="6" customFormat="1" x14ac:dyDescent="0.25"/>
    <row r="3667" s="6" customFormat="1" x14ac:dyDescent="0.25"/>
    <row r="3668" s="6" customFormat="1" x14ac:dyDescent="0.25"/>
    <row r="3669" s="6" customFormat="1" x14ac:dyDescent="0.25"/>
    <row r="3670" s="6" customFormat="1" x14ac:dyDescent="0.25"/>
    <row r="3671" s="6" customFormat="1" x14ac:dyDescent="0.25"/>
    <row r="3672" s="6" customFormat="1" x14ac:dyDescent="0.25"/>
    <row r="3673" s="6" customFormat="1" x14ac:dyDescent="0.25"/>
    <row r="3674" s="6" customFormat="1" x14ac:dyDescent="0.25"/>
    <row r="3675" s="6" customFormat="1" x14ac:dyDescent="0.25"/>
    <row r="3676" s="6" customFormat="1" x14ac:dyDescent="0.25"/>
    <row r="3677" s="6" customFormat="1" x14ac:dyDescent="0.25"/>
    <row r="3678" s="6" customFormat="1" x14ac:dyDescent="0.25"/>
    <row r="3679" s="6" customFormat="1" x14ac:dyDescent="0.25"/>
    <row r="3680" s="6" customFormat="1" x14ac:dyDescent="0.25"/>
    <row r="3681" s="6" customFormat="1" x14ac:dyDescent="0.25"/>
    <row r="3682" s="6" customFormat="1" x14ac:dyDescent="0.25"/>
    <row r="3683" s="6" customFormat="1" x14ac:dyDescent="0.25"/>
    <row r="3684" s="6" customFormat="1" x14ac:dyDescent="0.25"/>
    <row r="3685" s="6" customFormat="1" x14ac:dyDescent="0.25"/>
    <row r="3686" s="6" customFormat="1" x14ac:dyDescent="0.25"/>
    <row r="3687" s="6" customFormat="1" x14ac:dyDescent="0.25"/>
    <row r="3688" s="6" customFormat="1" x14ac:dyDescent="0.25"/>
    <row r="3689" s="6" customFormat="1" x14ac:dyDescent="0.25"/>
    <row r="3690" s="6" customFormat="1" x14ac:dyDescent="0.25"/>
    <row r="3691" s="6" customFormat="1" x14ac:dyDescent="0.25"/>
    <row r="3692" s="6" customFormat="1" x14ac:dyDescent="0.25"/>
    <row r="3693" s="6" customFormat="1" x14ac:dyDescent="0.25"/>
    <row r="3694" s="6" customFormat="1" x14ac:dyDescent="0.25"/>
    <row r="3695" s="6" customFormat="1" x14ac:dyDescent="0.25"/>
    <row r="3696" s="6" customFormat="1" x14ac:dyDescent="0.25"/>
    <row r="3697" s="6" customFormat="1" x14ac:dyDescent="0.25"/>
    <row r="3698" s="6" customFormat="1" x14ac:dyDescent="0.25"/>
    <row r="3699" s="6" customFormat="1" x14ac:dyDescent="0.25"/>
    <row r="3700" s="6" customFormat="1" x14ac:dyDescent="0.25"/>
    <row r="3701" s="6" customFormat="1" x14ac:dyDescent="0.25"/>
    <row r="3702" s="6" customFormat="1" x14ac:dyDescent="0.25"/>
    <row r="3703" s="6" customFormat="1" x14ac:dyDescent="0.25"/>
    <row r="3704" s="6" customFormat="1" x14ac:dyDescent="0.25"/>
    <row r="3705" s="6" customFormat="1" x14ac:dyDescent="0.25"/>
    <row r="3706" s="6" customFormat="1" x14ac:dyDescent="0.25"/>
    <row r="3707" s="6" customFormat="1" x14ac:dyDescent="0.25"/>
    <row r="3708" s="6" customFormat="1" x14ac:dyDescent="0.25"/>
    <row r="3709" s="6" customFormat="1" x14ac:dyDescent="0.25"/>
    <row r="3710" s="6" customFormat="1" x14ac:dyDescent="0.25"/>
    <row r="3711" s="6" customFormat="1" x14ac:dyDescent="0.25"/>
    <row r="3712" s="6" customFormat="1" x14ac:dyDescent="0.25"/>
    <row r="3713" s="6" customFormat="1" x14ac:dyDescent="0.25"/>
    <row r="3714" s="6" customFormat="1" x14ac:dyDescent="0.25"/>
    <row r="3715" s="6" customFormat="1" x14ac:dyDescent="0.25"/>
    <row r="3716" s="6" customFormat="1" x14ac:dyDescent="0.25"/>
    <row r="3717" s="6" customFormat="1" x14ac:dyDescent="0.25"/>
    <row r="3718" s="6" customFormat="1" x14ac:dyDescent="0.25"/>
    <row r="3719" s="6" customFormat="1" x14ac:dyDescent="0.25"/>
    <row r="3720" s="6" customFormat="1" x14ac:dyDescent="0.25"/>
    <row r="3721" s="6" customFormat="1" x14ac:dyDescent="0.25"/>
    <row r="3722" s="6" customFormat="1" x14ac:dyDescent="0.25"/>
    <row r="3723" s="6" customFormat="1" x14ac:dyDescent="0.25"/>
    <row r="3724" s="6" customFormat="1" x14ac:dyDescent="0.25"/>
    <row r="3725" s="6" customFormat="1" x14ac:dyDescent="0.25"/>
    <row r="3726" s="6" customFormat="1" x14ac:dyDescent="0.25"/>
    <row r="3727" s="6" customFormat="1" x14ac:dyDescent="0.25"/>
    <row r="3728" s="6" customFormat="1" x14ac:dyDescent="0.25"/>
    <row r="3729" s="6" customFormat="1" x14ac:dyDescent="0.25"/>
    <row r="3730" s="6" customFormat="1" x14ac:dyDescent="0.25"/>
    <row r="3731" s="6" customFormat="1" x14ac:dyDescent="0.25"/>
    <row r="3732" s="6" customFormat="1" x14ac:dyDescent="0.25"/>
    <row r="3733" s="6" customFormat="1" x14ac:dyDescent="0.25"/>
    <row r="3734" s="6" customFormat="1" x14ac:dyDescent="0.25"/>
    <row r="3735" s="6" customFormat="1" x14ac:dyDescent="0.25"/>
    <row r="3736" s="6" customFormat="1" x14ac:dyDescent="0.25"/>
    <row r="3737" s="6" customFormat="1" x14ac:dyDescent="0.25"/>
    <row r="3738" s="6" customFormat="1" x14ac:dyDescent="0.25"/>
    <row r="3739" s="6" customFormat="1" x14ac:dyDescent="0.25"/>
    <row r="3740" s="6" customFormat="1" x14ac:dyDescent="0.25"/>
    <row r="3741" s="6" customFormat="1" x14ac:dyDescent="0.25"/>
    <row r="3742" s="6" customFormat="1" x14ac:dyDescent="0.25"/>
    <row r="3743" s="6" customFormat="1" x14ac:dyDescent="0.25"/>
    <row r="3744" s="6" customFormat="1" x14ac:dyDescent="0.25"/>
    <row r="3745" s="6" customFormat="1" x14ac:dyDescent="0.25"/>
    <row r="3746" s="6" customFormat="1" x14ac:dyDescent="0.25"/>
    <row r="3747" s="6" customFormat="1" x14ac:dyDescent="0.25"/>
    <row r="3748" s="6" customFormat="1" x14ac:dyDescent="0.25"/>
    <row r="3749" s="6" customFormat="1" x14ac:dyDescent="0.25"/>
    <row r="3750" s="6" customFormat="1" x14ac:dyDescent="0.25"/>
    <row r="3751" s="6" customFormat="1" x14ac:dyDescent="0.25"/>
    <row r="3752" s="6" customFormat="1" x14ac:dyDescent="0.25"/>
    <row r="3753" s="6" customFormat="1" x14ac:dyDescent="0.25"/>
    <row r="3754" s="6" customFormat="1" x14ac:dyDescent="0.25"/>
    <row r="3755" s="6" customFormat="1" x14ac:dyDescent="0.25"/>
    <row r="3756" s="6" customFormat="1" x14ac:dyDescent="0.25"/>
    <row r="3757" s="6" customFormat="1" x14ac:dyDescent="0.25"/>
    <row r="3758" s="6" customFormat="1" x14ac:dyDescent="0.25"/>
    <row r="3759" s="6" customFormat="1" x14ac:dyDescent="0.25"/>
    <row r="3760" s="6" customFormat="1" x14ac:dyDescent="0.25"/>
    <row r="3761" s="6" customFormat="1" x14ac:dyDescent="0.25"/>
    <row r="3762" s="6" customFormat="1" x14ac:dyDescent="0.25"/>
    <row r="3763" s="6" customFormat="1" x14ac:dyDescent="0.25"/>
    <row r="3764" s="6" customFormat="1" x14ac:dyDescent="0.25"/>
    <row r="3765" s="6" customFormat="1" x14ac:dyDescent="0.25"/>
    <row r="3766" s="6" customFormat="1" x14ac:dyDescent="0.25"/>
    <row r="3767" s="6" customFormat="1" x14ac:dyDescent="0.25"/>
    <row r="3768" s="6" customFormat="1" x14ac:dyDescent="0.25"/>
    <row r="3769" s="6" customFormat="1" x14ac:dyDescent="0.25"/>
    <row r="3770" s="6" customFormat="1" x14ac:dyDescent="0.25"/>
    <row r="3771" s="6" customFormat="1" x14ac:dyDescent="0.25"/>
    <row r="3772" s="6" customFormat="1" x14ac:dyDescent="0.25"/>
    <row r="3773" s="6" customFormat="1" x14ac:dyDescent="0.25"/>
    <row r="3774" s="6" customFormat="1" x14ac:dyDescent="0.25"/>
    <row r="3775" s="6" customFormat="1" x14ac:dyDescent="0.25"/>
    <row r="3776" s="6" customFormat="1" x14ac:dyDescent="0.25"/>
    <row r="3777" s="6" customFormat="1" x14ac:dyDescent="0.25"/>
    <row r="3778" s="6" customFormat="1" x14ac:dyDescent="0.25"/>
    <row r="3779" s="6" customFormat="1" x14ac:dyDescent="0.25"/>
    <row r="3780" s="6" customFormat="1" x14ac:dyDescent="0.25"/>
    <row r="3781" s="6" customFormat="1" x14ac:dyDescent="0.25"/>
    <row r="3782" s="6" customFormat="1" x14ac:dyDescent="0.25"/>
    <row r="3783" s="6" customFormat="1" x14ac:dyDescent="0.25"/>
    <row r="3784" s="6" customFormat="1" x14ac:dyDescent="0.25"/>
    <row r="3785" s="6" customFormat="1" x14ac:dyDescent="0.25"/>
    <row r="3786" s="6" customFormat="1" x14ac:dyDescent="0.25"/>
    <row r="3787" s="6" customFormat="1" x14ac:dyDescent="0.25"/>
    <row r="3788" s="6" customFormat="1" x14ac:dyDescent="0.25"/>
    <row r="3789" s="6" customFormat="1" x14ac:dyDescent="0.25"/>
    <row r="3790" s="6" customFormat="1" x14ac:dyDescent="0.25"/>
    <row r="3791" s="6" customFormat="1" x14ac:dyDescent="0.25"/>
    <row r="3792" s="6" customFormat="1" x14ac:dyDescent="0.25"/>
    <row r="3793" s="6" customFormat="1" x14ac:dyDescent="0.25"/>
    <row r="3794" s="6" customFormat="1" x14ac:dyDescent="0.25"/>
    <row r="3795" s="6" customFormat="1" x14ac:dyDescent="0.25"/>
    <row r="3796" s="6" customFormat="1" x14ac:dyDescent="0.25"/>
    <row r="3797" s="6" customFormat="1" x14ac:dyDescent="0.25"/>
    <row r="3798" s="6" customFormat="1" x14ac:dyDescent="0.25"/>
    <row r="3799" s="6" customFormat="1" x14ac:dyDescent="0.25"/>
    <row r="3800" s="6" customFormat="1" x14ac:dyDescent="0.25"/>
    <row r="3801" s="6" customFormat="1" x14ac:dyDescent="0.25"/>
    <row r="3802" s="6" customFormat="1" x14ac:dyDescent="0.25"/>
    <row r="3803" s="6" customFormat="1" x14ac:dyDescent="0.25"/>
    <row r="3804" s="6" customFormat="1" x14ac:dyDescent="0.25"/>
    <row r="3805" s="6" customFormat="1" x14ac:dyDescent="0.25"/>
    <row r="3806" s="6" customFormat="1" x14ac:dyDescent="0.25"/>
    <row r="3807" s="6" customFormat="1" x14ac:dyDescent="0.25"/>
    <row r="3808" s="6" customFormat="1" x14ac:dyDescent="0.25"/>
    <row r="3809" s="6" customFormat="1" x14ac:dyDescent="0.25"/>
    <row r="3810" s="6" customFormat="1" x14ac:dyDescent="0.25"/>
    <row r="3811" s="6" customFormat="1" x14ac:dyDescent="0.25"/>
    <row r="3812" s="6" customFormat="1" x14ac:dyDescent="0.25"/>
    <row r="3813" s="6" customFormat="1" x14ac:dyDescent="0.25"/>
    <row r="3814" s="6" customFormat="1" x14ac:dyDescent="0.25"/>
    <row r="3815" s="6" customFormat="1" x14ac:dyDescent="0.25"/>
    <row r="3816" s="6" customFormat="1" x14ac:dyDescent="0.25"/>
    <row r="3817" s="6" customFormat="1" x14ac:dyDescent="0.25"/>
    <row r="3818" s="6" customFormat="1" x14ac:dyDescent="0.25"/>
    <row r="3819" s="6" customFormat="1" x14ac:dyDescent="0.25"/>
    <row r="3820" s="6" customFormat="1" x14ac:dyDescent="0.25"/>
    <row r="3821" s="6" customFormat="1" x14ac:dyDescent="0.25"/>
    <row r="3822" s="6" customFormat="1" x14ac:dyDescent="0.25"/>
    <row r="3823" s="6" customFormat="1" x14ac:dyDescent="0.25"/>
    <row r="3824" s="6" customFormat="1" x14ac:dyDescent="0.25"/>
    <row r="3825" s="6" customFormat="1" x14ac:dyDescent="0.25"/>
    <row r="3826" s="6" customFormat="1" x14ac:dyDescent="0.25"/>
    <row r="3827" s="6" customFormat="1" x14ac:dyDescent="0.25"/>
    <row r="3828" s="6" customFormat="1" x14ac:dyDescent="0.25"/>
    <row r="3829" s="6" customFormat="1" x14ac:dyDescent="0.25"/>
    <row r="3830" s="6" customFormat="1" x14ac:dyDescent="0.25"/>
    <row r="3831" s="6" customFormat="1" x14ac:dyDescent="0.25"/>
    <row r="3832" s="6" customFormat="1" x14ac:dyDescent="0.25"/>
    <row r="3833" s="6" customFormat="1" x14ac:dyDescent="0.25"/>
    <row r="3834" s="6" customFormat="1" x14ac:dyDescent="0.25"/>
    <row r="3835" s="6" customFormat="1" x14ac:dyDescent="0.25"/>
    <row r="3836" s="6" customFormat="1" x14ac:dyDescent="0.25"/>
    <row r="3837" s="6" customFormat="1" x14ac:dyDescent="0.25"/>
    <row r="3838" s="6" customFormat="1" x14ac:dyDescent="0.25"/>
    <row r="3839" s="6" customFormat="1" x14ac:dyDescent="0.25"/>
    <row r="3840" s="6" customFormat="1" x14ac:dyDescent="0.25"/>
    <row r="3841" s="6" customFormat="1" x14ac:dyDescent="0.25"/>
    <row r="3842" s="6" customFormat="1" x14ac:dyDescent="0.25"/>
    <row r="3843" s="6" customFormat="1" x14ac:dyDescent="0.25"/>
    <row r="3844" s="6" customFormat="1" x14ac:dyDescent="0.25"/>
    <row r="3845" s="6" customFormat="1" x14ac:dyDescent="0.25"/>
    <row r="3846" s="6" customFormat="1" x14ac:dyDescent="0.25"/>
    <row r="3847" s="6" customFormat="1" x14ac:dyDescent="0.25"/>
    <row r="3848" s="6" customFormat="1" x14ac:dyDescent="0.25"/>
    <row r="3849" s="6" customFormat="1" x14ac:dyDescent="0.25"/>
    <row r="3850" s="6" customFormat="1" x14ac:dyDescent="0.25"/>
    <row r="3851" s="6" customFormat="1" x14ac:dyDescent="0.25"/>
    <row r="3852" s="6" customFormat="1" x14ac:dyDescent="0.25"/>
    <row r="3853" s="6" customFormat="1" x14ac:dyDescent="0.25"/>
    <row r="3854" s="6" customFormat="1" x14ac:dyDescent="0.25"/>
    <row r="3855" s="6" customFormat="1" x14ac:dyDescent="0.25"/>
    <row r="3856" s="6" customFormat="1" x14ac:dyDescent="0.25"/>
    <row r="3857" s="6" customFormat="1" x14ac:dyDescent="0.25"/>
    <row r="3858" s="6" customFormat="1" x14ac:dyDescent="0.25"/>
    <row r="3859" s="6" customFormat="1" x14ac:dyDescent="0.25"/>
    <row r="3860" s="6" customFormat="1" x14ac:dyDescent="0.25"/>
    <row r="3861" s="6" customFormat="1" x14ac:dyDescent="0.25"/>
    <row r="3862" s="6" customFormat="1" x14ac:dyDescent="0.25"/>
    <row r="3863" s="6" customFormat="1" x14ac:dyDescent="0.25"/>
    <row r="3864" s="6" customFormat="1" x14ac:dyDescent="0.25"/>
    <row r="3865" s="6" customFormat="1" x14ac:dyDescent="0.25"/>
    <row r="3866" s="6" customFormat="1" x14ac:dyDescent="0.25"/>
    <row r="3867" s="6" customFormat="1" x14ac:dyDescent="0.25"/>
    <row r="3868" s="6" customFormat="1" x14ac:dyDescent="0.25"/>
    <row r="3869" s="6" customFormat="1" x14ac:dyDescent="0.25"/>
    <row r="3870" s="6" customFormat="1" x14ac:dyDescent="0.25"/>
    <row r="3871" s="6" customFormat="1" x14ac:dyDescent="0.25"/>
    <row r="3872" s="6" customFormat="1" x14ac:dyDescent="0.25"/>
    <row r="3873" s="6" customFormat="1" x14ac:dyDescent="0.25"/>
    <row r="3874" s="6" customFormat="1" x14ac:dyDescent="0.25"/>
    <row r="3875" s="6" customFormat="1" x14ac:dyDescent="0.25"/>
    <row r="3876" s="6" customFormat="1" x14ac:dyDescent="0.25"/>
    <row r="3877" s="6" customFormat="1" x14ac:dyDescent="0.25"/>
    <row r="3878" s="6" customFormat="1" x14ac:dyDescent="0.25"/>
    <row r="3879" s="6" customFormat="1" x14ac:dyDescent="0.25"/>
    <row r="3880" s="6" customFormat="1" x14ac:dyDescent="0.25"/>
    <row r="3881" s="6" customFormat="1" x14ac:dyDescent="0.25"/>
    <row r="3882" s="6" customFormat="1" x14ac:dyDescent="0.25"/>
    <row r="3883" s="6" customFormat="1" x14ac:dyDescent="0.25"/>
    <row r="3884" s="6" customFormat="1" x14ac:dyDescent="0.25"/>
    <row r="3885" s="6" customFormat="1" x14ac:dyDescent="0.25"/>
    <row r="3886" s="6" customFormat="1" x14ac:dyDescent="0.25"/>
    <row r="3887" s="6" customFormat="1" x14ac:dyDescent="0.25"/>
    <row r="3888" s="6" customFormat="1" x14ac:dyDescent="0.25"/>
    <row r="3889" s="6" customFormat="1" x14ac:dyDescent="0.25"/>
    <row r="3890" s="6" customFormat="1" x14ac:dyDescent="0.25"/>
    <row r="3891" s="6" customFormat="1" x14ac:dyDescent="0.25"/>
    <row r="3892" s="6" customFormat="1" x14ac:dyDescent="0.25"/>
    <row r="3893" s="6" customFormat="1" x14ac:dyDescent="0.25"/>
    <row r="3894" s="6" customFormat="1" x14ac:dyDescent="0.25"/>
    <row r="3895" s="6" customFormat="1" x14ac:dyDescent="0.25"/>
    <row r="3896" s="6" customFormat="1" x14ac:dyDescent="0.25"/>
    <row r="3897" s="6" customFormat="1" x14ac:dyDescent="0.25"/>
    <row r="3898" s="6" customFormat="1" x14ac:dyDescent="0.25"/>
    <row r="3899" s="6" customFormat="1" x14ac:dyDescent="0.25"/>
    <row r="3900" s="6" customFormat="1" x14ac:dyDescent="0.25"/>
    <row r="3901" s="6" customFormat="1" x14ac:dyDescent="0.25"/>
    <row r="3902" s="6" customFormat="1" x14ac:dyDescent="0.25"/>
    <row r="3903" s="6" customFormat="1" x14ac:dyDescent="0.25"/>
    <row r="3904" s="6" customFormat="1" x14ac:dyDescent="0.25"/>
    <row r="3905" s="6" customFormat="1" x14ac:dyDescent="0.25"/>
    <row r="3906" s="6" customFormat="1" x14ac:dyDescent="0.25"/>
    <row r="3907" s="6" customFormat="1" x14ac:dyDescent="0.25"/>
    <row r="3908" s="6" customFormat="1" x14ac:dyDescent="0.25"/>
    <row r="3909" s="6" customFormat="1" x14ac:dyDescent="0.25"/>
    <row r="3910" s="6" customFormat="1" x14ac:dyDescent="0.25"/>
    <row r="3911" s="6" customFormat="1" x14ac:dyDescent="0.25"/>
    <row r="3912" s="6" customFormat="1" x14ac:dyDescent="0.25"/>
    <row r="3913" s="6" customFormat="1" x14ac:dyDescent="0.25"/>
    <row r="3914" s="6" customFormat="1" x14ac:dyDescent="0.25"/>
    <row r="3915" s="6" customFormat="1" x14ac:dyDescent="0.25"/>
    <row r="3916" s="6" customFormat="1" x14ac:dyDescent="0.25"/>
    <row r="3917" s="6" customFormat="1" x14ac:dyDescent="0.25"/>
    <row r="3918" s="6" customFormat="1" x14ac:dyDescent="0.25"/>
    <row r="3919" s="6" customFormat="1" x14ac:dyDescent="0.25"/>
    <row r="3920" s="6" customFormat="1" x14ac:dyDescent="0.25"/>
    <row r="3921" s="6" customFormat="1" x14ac:dyDescent="0.25"/>
    <row r="3922" s="6" customFormat="1" x14ac:dyDescent="0.25"/>
    <row r="3923" s="6" customFormat="1" x14ac:dyDescent="0.25"/>
    <row r="3924" s="6" customFormat="1" x14ac:dyDescent="0.25"/>
    <row r="3925" s="6" customFormat="1" x14ac:dyDescent="0.25"/>
    <row r="3926" s="6" customFormat="1" x14ac:dyDescent="0.25"/>
    <row r="3927" s="6" customFormat="1" x14ac:dyDescent="0.25"/>
    <row r="3928" s="6" customFormat="1" x14ac:dyDescent="0.25"/>
    <row r="3929" s="6" customFormat="1" x14ac:dyDescent="0.25"/>
    <row r="3930" s="6" customFormat="1" x14ac:dyDescent="0.25"/>
    <row r="3931" s="6" customFormat="1" x14ac:dyDescent="0.25"/>
    <row r="3932" s="6" customFormat="1" x14ac:dyDescent="0.25"/>
    <row r="3933" s="6" customFormat="1" x14ac:dyDescent="0.25"/>
    <row r="3934" s="6" customFormat="1" x14ac:dyDescent="0.25"/>
    <row r="3935" s="6" customFormat="1" x14ac:dyDescent="0.25"/>
    <row r="3936" s="6" customFormat="1" x14ac:dyDescent="0.25"/>
    <row r="3937" s="6" customFormat="1" x14ac:dyDescent="0.25"/>
    <row r="3938" s="6" customFormat="1" x14ac:dyDescent="0.25"/>
    <row r="3939" s="6" customFormat="1" x14ac:dyDescent="0.25"/>
    <row r="3940" s="6" customFormat="1" x14ac:dyDescent="0.25"/>
    <row r="3941" s="6" customFormat="1" x14ac:dyDescent="0.25"/>
    <row r="3942" s="6" customFormat="1" x14ac:dyDescent="0.25"/>
    <row r="3943" s="6" customFormat="1" x14ac:dyDescent="0.25"/>
    <row r="3944" s="6" customFormat="1" x14ac:dyDescent="0.25"/>
    <row r="3945" s="6" customFormat="1" x14ac:dyDescent="0.25"/>
    <row r="3946" s="6" customFormat="1" x14ac:dyDescent="0.25"/>
    <row r="3947" s="6" customFormat="1" x14ac:dyDescent="0.25"/>
    <row r="3948" s="6" customFormat="1" x14ac:dyDescent="0.25"/>
    <row r="3949" s="6" customFormat="1" x14ac:dyDescent="0.25"/>
    <row r="3950" s="6" customFormat="1" x14ac:dyDescent="0.25"/>
    <row r="3951" s="6" customFormat="1" x14ac:dyDescent="0.25"/>
    <row r="3952" s="6" customFormat="1" x14ac:dyDescent="0.25"/>
    <row r="3953" s="6" customFormat="1" x14ac:dyDescent="0.25"/>
    <row r="3954" s="6" customFormat="1" x14ac:dyDescent="0.25"/>
    <row r="3955" s="6" customFormat="1" x14ac:dyDescent="0.25"/>
    <row r="3956" s="6" customFormat="1" x14ac:dyDescent="0.25"/>
    <row r="3957" s="6" customFormat="1" x14ac:dyDescent="0.25"/>
    <row r="3958" s="6" customFormat="1" x14ac:dyDescent="0.25"/>
    <row r="3959" s="6" customFormat="1" x14ac:dyDescent="0.25"/>
    <row r="3960" s="6" customFormat="1" x14ac:dyDescent="0.25"/>
    <row r="3961" s="6" customFormat="1" x14ac:dyDescent="0.25"/>
    <row r="3962" s="6" customFormat="1" x14ac:dyDescent="0.25"/>
    <row r="3963" s="6" customFormat="1" x14ac:dyDescent="0.25"/>
    <row r="3964" s="6" customFormat="1" x14ac:dyDescent="0.25"/>
    <row r="3965" s="6" customFormat="1" x14ac:dyDescent="0.25"/>
    <row r="3966" s="6" customFormat="1" x14ac:dyDescent="0.25"/>
    <row r="3967" s="6" customFormat="1" x14ac:dyDescent="0.25"/>
    <row r="3968" s="6" customFormat="1" x14ac:dyDescent="0.25"/>
    <row r="3969" s="6" customFormat="1" x14ac:dyDescent="0.25"/>
    <row r="3970" s="6" customFormat="1" x14ac:dyDescent="0.25"/>
    <row r="3971" s="6" customFormat="1" x14ac:dyDescent="0.25"/>
    <row r="3972" s="6" customFormat="1" x14ac:dyDescent="0.25"/>
    <row r="3973" s="6" customFormat="1" x14ac:dyDescent="0.25"/>
    <row r="3974" s="6" customFormat="1" x14ac:dyDescent="0.25"/>
    <row r="3975" s="6" customFormat="1" x14ac:dyDescent="0.25"/>
    <row r="3976" s="6" customFormat="1" x14ac:dyDescent="0.25"/>
    <row r="3977" s="6" customFormat="1" x14ac:dyDescent="0.25"/>
    <row r="3978" s="6" customFormat="1" x14ac:dyDescent="0.25"/>
    <row r="3979" s="6" customFormat="1" x14ac:dyDescent="0.25"/>
    <row r="3980" s="6" customFormat="1" x14ac:dyDescent="0.25"/>
    <row r="3981" s="6" customFormat="1" x14ac:dyDescent="0.25"/>
    <row r="3982" s="6" customFormat="1" x14ac:dyDescent="0.25"/>
    <row r="3983" s="6" customFormat="1" x14ac:dyDescent="0.25"/>
    <row r="3984" s="6" customFormat="1" x14ac:dyDescent="0.25"/>
    <row r="3985" s="6" customFormat="1" x14ac:dyDescent="0.25"/>
    <row r="3986" s="6" customFormat="1" x14ac:dyDescent="0.25"/>
    <row r="3987" s="6" customFormat="1" x14ac:dyDescent="0.25"/>
    <row r="3988" s="6" customFormat="1" x14ac:dyDescent="0.25"/>
    <row r="3989" s="6" customFormat="1" x14ac:dyDescent="0.25"/>
    <row r="3990" s="6" customFormat="1" x14ac:dyDescent="0.25"/>
    <row r="3991" s="6" customFormat="1" x14ac:dyDescent="0.25"/>
    <row r="3992" s="6" customFormat="1" x14ac:dyDescent="0.25"/>
    <row r="3993" s="6" customFormat="1" x14ac:dyDescent="0.25"/>
    <row r="3994" s="6" customFormat="1" x14ac:dyDescent="0.25"/>
    <row r="3995" s="6" customFormat="1" x14ac:dyDescent="0.25"/>
    <row r="3996" s="6" customFormat="1" x14ac:dyDescent="0.25"/>
    <row r="3997" s="6" customFormat="1" x14ac:dyDescent="0.25"/>
    <row r="3998" s="6" customFormat="1" x14ac:dyDescent="0.25"/>
    <row r="3999" s="6" customFormat="1" x14ac:dyDescent="0.25"/>
    <row r="4000" s="6" customFormat="1" x14ac:dyDescent="0.25"/>
    <row r="4001" s="6" customFormat="1" x14ac:dyDescent="0.25"/>
    <row r="4002" s="6" customFormat="1" x14ac:dyDescent="0.25"/>
    <row r="4003" s="6" customFormat="1" x14ac:dyDescent="0.25"/>
    <row r="4004" s="6" customFormat="1" x14ac:dyDescent="0.25"/>
    <row r="4005" s="6" customFormat="1" x14ac:dyDescent="0.25"/>
    <row r="4006" s="6" customFormat="1" x14ac:dyDescent="0.25"/>
    <row r="4007" s="6" customFormat="1" x14ac:dyDescent="0.25"/>
    <row r="4008" s="6" customFormat="1" x14ac:dyDescent="0.25"/>
    <row r="4009" s="6" customFormat="1" x14ac:dyDescent="0.25"/>
    <row r="4010" s="6" customFormat="1" x14ac:dyDescent="0.25"/>
    <row r="4011" s="6" customFormat="1" x14ac:dyDescent="0.25"/>
    <row r="4012" s="6" customFormat="1" x14ac:dyDescent="0.25"/>
    <row r="4013" s="6" customFormat="1" x14ac:dyDescent="0.25"/>
    <row r="4014" s="6" customFormat="1" x14ac:dyDescent="0.25"/>
    <row r="4015" s="6" customFormat="1" x14ac:dyDescent="0.25"/>
    <row r="4016" s="6" customFormat="1" x14ac:dyDescent="0.25"/>
    <row r="4017" s="6" customFormat="1" x14ac:dyDescent="0.25"/>
    <row r="4018" s="6" customFormat="1" x14ac:dyDescent="0.25"/>
    <row r="4019" s="6" customFormat="1" x14ac:dyDescent="0.25"/>
    <row r="4020" s="6" customFormat="1" x14ac:dyDescent="0.25"/>
    <row r="4021" s="6" customFormat="1" x14ac:dyDescent="0.25"/>
    <row r="4022" s="6" customFormat="1" x14ac:dyDescent="0.25"/>
    <row r="4023" s="6" customFormat="1" x14ac:dyDescent="0.25"/>
    <row r="4024" s="6" customFormat="1" x14ac:dyDescent="0.25"/>
    <row r="4025" s="6" customFormat="1" x14ac:dyDescent="0.25"/>
    <row r="4026" s="6" customFormat="1" x14ac:dyDescent="0.25"/>
    <row r="4027" s="6" customFormat="1" x14ac:dyDescent="0.25"/>
    <row r="4028" s="6" customFormat="1" x14ac:dyDescent="0.25"/>
    <row r="4029" s="6" customFormat="1" x14ac:dyDescent="0.25"/>
    <row r="4030" s="6" customFormat="1" x14ac:dyDescent="0.25"/>
    <row r="4031" s="6" customFormat="1" x14ac:dyDescent="0.25"/>
    <row r="4032" s="6" customFormat="1" x14ac:dyDescent="0.25"/>
    <row r="4033" s="6" customFormat="1" x14ac:dyDescent="0.25"/>
    <row r="4034" s="6" customFormat="1" x14ac:dyDescent="0.25"/>
    <row r="4035" s="6" customFormat="1" x14ac:dyDescent="0.25"/>
    <row r="4036" s="6" customFormat="1" x14ac:dyDescent="0.25"/>
    <row r="4037" s="6" customFormat="1" x14ac:dyDescent="0.25"/>
    <row r="4038" s="6" customFormat="1" x14ac:dyDescent="0.25"/>
    <row r="4039" s="6" customFormat="1" x14ac:dyDescent="0.25"/>
    <row r="4040" s="6" customFormat="1" x14ac:dyDescent="0.25"/>
    <row r="4041" s="6" customFormat="1" x14ac:dyDescent="0.25"/>
    <row r="4042" s="6" customFormat="1" x14ac:dyDescent="0.25"/>
    <row r="4043" s="6" customFormat="1" x14ac:dyDescent="0.25"/>
    <row r="4044" s="6" customFormat="1" x14ac:dyDescent="0.25"/>
    <row r="4045" s="6" customFormat="1" x14ac:dyDescent="0.25"/>
    <row r="4046" s="6" customFormat="1" x14ac:dyDescent="0.25"/>
    <row r="4047" s="6" customFormat="1" x14ac:dyDescent="0.25"/>
    <row r="4048" s="6" customFormat="1" x14ac:dyDescent="0.25"/>
    <row r="4049" s="6" customFormat="1" x14ac:dyDescent="0.25"/>
    <row r="4050" s="6" customFormat="1" x14ac:dyDescent="0.25"/>
    <row r="4051" s="6" customFormat="1" x14ac:dyDescent="0.25"/>
    <row r="4052" s="6" customFormat="1" x14ac:dyDescent="0.25"/>
    <row r="4053" s="6" customFormat="1" x14ac:dyDescent="0.25"/>
    <row r="4054" s="6" customFormat="1" x14ac:dyDescent="0.25"/>
    <row r="4055" s="6" customFormat="1" x14ac:dyDescent="0.25"/>
    <row r="4056" s="6" customFormat="1" x14ac:dyDescent="0.25"/>
    <row r="4057" s="6" customFormat="1" x14ac:dyDescent="0.25"/>
    <row r="4058" s="6" customFormat="1" x14ac:dyDescent="0.25"/>
    <row r="4059" s="6" customFormat="1" x14ac:dyDescent="0.25"/>
    <row r="4060" s="6" customFormat="1" x14ac:dyDescent="0.25"/>
    <row r="4061" s="6" customFormat="1" x14ac:dyDescent="0.25"/>
    <row r="4062" s="6" customFormat="1" x14ac:dyDescent="0.25"/>
    <row r="4063" s="6" customFormat="1" x14ac:dyDescent="0.25"/>
    <row r="4064" s="6" customFormat="1" x14ac:dyDescent="0.25"/>
    <row r="4065" s="6" customFormat="1" x14ac:dyDescent="0.25"/>
    <row r="4066" s="6" customFormat="1" x14ac:dyDescent="0.25"/>
    <row r="4067" s="6" customFormat="1" x14ac:dyDescent="0.25"/>
    <row r="4068" s="6" customFormat="1" x14ac:dyDescent="0.25"/>
    <row r="4069" s="6" customFormat="1" x14ac:dyDescent="0.25"/>
    <row r="4070" s="6" customFormat="1" x14ac:dyDescent="0.25"/>
    <row r="4071" s="6" customFormat="1" x14ac:dyDescent="0.25"/>
    <row r="4072" s="6" customFormat="1" x14ac:dyDescent="0.25"/>
    <row r="4073" s="6" customFormat="1" x14ac:dyDescent="0.25"/>
    <row r="4074" s="6" customFormat="1" x14ac:dyDescent="0.25"/>
    <row r="4075" s="6" customFormat="1" x14ac:dyDescent="0.25"/>
    <row r="4076" s="6" customFormat="1" x14ac:dyDescent="0.25"/>
    <row r="4077" s="6" customFormat="1" x14ac:dyDescent="0.25"/>
    <row r="4078" s="6" customFormat="1" x14ac:dyDescent="0.25"/>
    <row r="4079" s="6" customFormat="1" x14ac:dyDescent="0.25"/>
    <row r="4080" s="6" customFormat="1" x14ac:dyDescent="0.25"/>
    <row r="4081" s="6" customFormat="1" x14ac:dyDescent="0.25"/>
    <row r="4082" s="6" customFormat="1" x14ac:dyDescent="0.25"/>
    <row r="4083" s="6" customFormat="1" x14ac:dyDescent="0.25"/>
    <row r="4084" s="6" customFormat="1" x14ac:dyDescent="0.25"/>
    <row r="4085" s="6" customFormat="1" x14ac:dyDescent="0.25"/>
    <row r="4086" s="6" customFormat="1" x14ac:dyDescent="0.25"/>
    <row r="4087" s="6" customFormat="1" x14ac:dyDescent="0.25"/>
    <row r="4088" s="6" customFormat="1" x14ac:dyDescent="0.25"/>
    <row r="4089" s="6" customFormat="1" x14ac:dyDescent="0.25"/>
    <row r="4090" s="6" customFormat="1" x14ac:dyDescent="0.25"/>
    <row r="4091" s="6" customFormat="1" x14ac:dyDescent="0.25"/>
    <row r="4092" s="6" customFormat="1" x14ac:dyDescent="0.25"/>
    <row r="4093" s="6" customFormat="1" x14ac:dyDescent="0.25"/>
    <row r="4094" s="6" customFormat="1" x14ac:dyDescent="0.25"/>
    <row r="4095" s="6" customFormat="1" x14ac:dyDescent="0.25"/>
    <row r="4096" s="6" customFormat="1" x14ac:dyDescent="0.25"/>
    <row r="4097" s="6" customFormat="1" x14ac:dyDescent="0.25"/>
    <row r="4098" s="6" customFormat="1" x14ac:dyDescent="0.25"/>
    <row r="4099" s="6" customFormat="1" x14ac:dyDescent="0.25"/>
    <row r="4100" s="6" customFormat="1" x14ac:dyDescent="0.25"/>
    <row r="4101" s="6" customFormat="1" x14ac:dyDescent="0.25"/>
    <row r="4102" s="6" customFormat="1" x14ac:dyDescent="0.25"/>
    <row r="4103" s="6" customFormat="1" x14ac:dyDescent="0.25"/>
    <row r="4104" s="6" customFormat="1" x14ac:dyDescent="0.25"/>
    <row r="4105" s="6" customFormat="1" x14ac:dyDescent="0.25"/>
    <row r="4106" s="6" customFormat="1" x14ac:dyDescent="0.25"/>
    <row r="4107" s="6" customFormat="1" x14ac:dyDescent="0.25"/>
    <row r="4108" s="6" customFormat="1" x14ac:dyDescent="0.25"/>
    <row r="4109" s="6" customFormat="1" x14ac:dyDescent="0.25"/>
    <row r="4110" s="6" customFormat="1" x14ac:dyDescent="0.25"/>
    <row r="4111" s="6" customFormat="1" x14ac:dyDescent="0.25"/>
    <row r="4112" s="6" customFormat="1" x14ac:dyDescent="0.25"/>
    <row r="4113" s="6" customFormat="1" x14ac:dyDescent="0.25"/>
    <row r="4114" s="6" customFormat="1" x14ac:dyDescent="0.25"/>
    <row r="4115" s="6" customFormat="1" x14ac:dyDescent="0.25"/>
    <row r="4116" s="6" customFormat="1" x14ac:dyDescent="0.25"/>
    <row r="4117" s="6" customFormat="1" x14ac:dyDescent="0.25"/>
    <row r="4118" s="6" customFormat="1" x14ac:dyDescent="0.25"/>
    <row r="4119" s="6" customFormat="1" x14ac:dyDescent="0.25"/>
    <row r="4120" s="6" customFormat="1" x14ac:dyDescent="0.25"/>
    <row r="4121" s="6" customFormat="1" x14ac:dyDescent="0.25"/>
    <row r="4122" s="6" customFormat="1" x14ac:dyDescent="0.25"/>
    <row r="4123" s="6" customFormat="1" x14ac:dyDescent="0.25"/>
    <row r="4124" s="6" customFormat="1" x14ac:dyDescent="0.25"/>
    <row r="4125" s="6" customFormat="1" x14ac:dyDescent="0.25"/>
    <row r="4126" s="6" customFormat="1" x14ac:dyDescent="0.25"/>
    <row r="4127" s="6" customFormat="1" x14ac:dyDescent="0.25"/>
    <row r="4128" s="6" customFormat="1" x14ac:dyDescent="0.25"/>
    <row r="4129" s="6" customFormat="1" x14ac:dyDescent="0.25"/>
    <row r="4130" s="6" customFormat="1" x14ac:dyDescent="0.25"/>
    <row r="4131" s="6" customFormat="1" x14ac:dyDescent="0.25"/>
    <row r="4132" s="6" customFormat="1" x14ac:dyDescent="0.25"/>
    <row r="4133" s="6" customFormat="1" x14ac:dyDescent="0.25"/>
    <row r="4134" s="6" customFormat="1" x14ac:dyDescent="0.25"/>
    <row r="4135" s="6" customFormat="1" x14ac:dyDescent="0.25"/>
    <row r="4136" s="6" customFormat="1" x14ac:dyDescent="0.25"/>
    <row r="4137" s="6" customFormat="1" x14ac:dyDescent="0.25"/>
    <row r="4138" s="6" customFormat="1" x14ac:dyDescent="0.25"/>
    <row r="4139" s="6" customFormat="1" x14ac:dyDescent="0.25"/>
    <row r="4140" s="6" customFormat="1" x14ac:dyDescent="0.25"/>
    <row r="4141" s="6" customFormat="1" x14ac:dyDescent="0.25"/>
    <row r="4142" s="6" customFormat="1" x14ac:dyDescent="0.25"/>
    <row r="4143" s="6" customFormat="1" x14ac:dyDescent="0.25"/>
    <row r="4144" s="6" customFormat="1" x14ac:dyDescent="0.25"/>
    <row r="4145" s="6" customFormat="1" x14ac:dyDescent="0.25"/>
    <row r="4146" s="6" customFormat="1" x14ac:dyDescent="0.25"/>
    <row r="4147" s="6" customFormat="1" x14ac:dyDescent="0.25"/>
    <row r="4148" s="6" customFormat="1" x14ac:dyDescent="0.25"/>
    <row r="4149" s="6" customFormat="1" x14ac:dyDescent="0.25"/>
    <row r="4150" s="6" customFormat="1" x14ac:dyDescent="0.25"/>
    <row r="4151" s="6" customFormat="1" x14ac:dyDescent="0.25"/>
    <row r="4152" s="6" customFormat="1" x14ac:dyDescent="0.25"/>
    <row r="4153" s="6" customFormat="1" x14ac:dyDescent="0.25"/>
    <row r="4154" s="6" customFormat="1" x14ac:dyDescent="0.25"/>
    <row r="4155" s="6" customFormat="1" x14ac:dyDescent="0.25"/>
    <row r="4156" s="6" customFormat="1" x14ac:dyDescent="0.25"/>
    <row r="4157" s="6" customFormat="1" x14ac:dyDescent="0.25"/>
    <row r="4158" s="6" customFormat="1" x14ac:dyDescent="0.25"/>
    <row r="4159" s="6" customFormat="1" x14ac:dyDescent="0.25"/>
    <row r="4160" s="6" customFormat="1" x14ac:dyDescent="0.25"/>
    <row r="4161" s="6" customFormat="1" x14ac:dyDescent="0.25"/>
    <row r="4162" s="6" customFormat="1" x14ac:dyDescent="0.25"/>
    <row r="4163" s="6" customFormat="1" x14ac:dyDescent="0.25"/>
    <row r="4164" s="6" customFormat="1" x14ac:dyDescent="0.25"/>
    <row r="4165" s="6" customFormat="1" x14ac:dyDescent="0.25"/>
    <row r="4166" s="6" customFormat="1" x14ac:dyDescent="0.25"/>
    <row r="4167" s="6" customFormat="1" x14ac:dyDescent="0.25"/>
    <row r="4168" s="6" customFormat="1" x14ac:dyDescent="0.25"/>
    <row r="4169" s="6" customFormat="1" x14ac:dyDescent="0.25"/>
    <row r="4170" s="6" customFormat="1" x14ac:dyDescent="0.25"/>
    <row r="4171" s="6" customFormat="1" x14ac:dyDescent="0.25"/>
    <row r="4172" s="6" customFormat="1" x14ac:dyDescent="0.25"/>
    <row r="4173" s="6" customFormat="1" x14ac:dyDescent="0.25"/>
    <row r="4174" s="6" customFormat="1" x14ac:dyDescent="0.25"/>
    <row r="4175" s="6" customFormat="1" x14ac:dyDescent="0.25"/>
    <row r="4176" s="6" customFormat="1" x14ac:dyDescent="0.25"/>
    <row r="4177" s="6" customFormat="1" x14ac:dyDescent="0.25"/>
    <row r="4178" s="6" customFormat="1" x14ac:dyDescent="0.25"/>
    <row r="4179" s="6" customFormat="1" x14ac:dyDescent="0.25"/>
    <row r="4180" s="6" customFormat="1" x14ac:dyDescent="0.25"/>
    <row r="4181" s="6" customFormat="1" x14ac:dyDescent="0.25"/>
    <row r="4182" s="6" customFormat="1" x14ac:dyDescent="0.25"/>
    <row r="4183" s="6" customFormat="1" x14ac:dyDescent="0.25"/>
    <row r="4184" s="6" customFormat="1" x14ac:dyDescent="0.25"/>
    <row r="4185" s="6" customFormat="1" x14ac:dyDescent="0.25"/>
    <row r="4186" s="6" customFormat="1" x14ac:dyDescent="0.25"/>
    <row r="4187" s="6" customFormat="1" x14ac:dyDescent="0.25"/>
    <row r="4188" s="6" customFormat="1" x14ac:dyDescent="0.25"/>
    <row r="4189" s="6" customFormat="1" x14ac:dyDescent="0.25"/>
    <row r="4190" s="6" customFormat="1" x14ac:dyDescent="0.25"/>
    <row r="4191" s="6" customFormat="1" x14ac:dyDescent="0.25"/>
    <row r="4192" s="6" customFormat="1" x14ac:dyDescent="0.25"/>
    <row r="4193" s="6" customFormat="1" x14ac:dyDescent="0.25"/>
    <row r="4194" s="6" customFormat="1" x14ac:dyDescent="0.25"/>
    <row r="4195" s="6" customFormat="1" x14ac:dyDescent="0.25"/>
    <row r="4196" s="6" customFormat="1" x14ac:dyDescent="0.25"/>
    <row r="4197" s="6" customFormat="1" x14ac:dyDescent="0.25"/>
    <row r="4198" s="6" customFormat="1" x14ac:dyDescent="0.25"/>
    <row r="4199" s="6" customFormat="1" x14ac:dyDescent="0.25"/>
    <row r="4200" s="6" customFormat="1" x14ac:dyDescent="0.25"/>
    <row r="4201" s="6" customFormat="1" x14ac:dyDescent="0.25"/>
    <row r="4202" s="6" customFormat="1" x14ac:dyDescent="0.25"/>
    <row r="4203" s="6" customFormat="1" x14ac:dyDescent="0.25"/>
    <row r="4204" s="6" customFormat="1" x14ac:dyDescent="0.25"/>
    <row r="4205" s="6" customFormat="1" x14ac:dyDescent="0.25"/>
    <row r="4206" s="6" customFormat="1" x14ac:dyDescent="0.25"/>
    <row r="4207" s="6" customFormat="1" x14ac:dyDescent="0.25"/>
    <row r="4208" s="6" customFormat="1" x14ac:dyDescent="0.25"/>
    <row r="4209" s="6" customFormat="1" x14ac:dyDescent="0.25"/>
    <row r="4210" s="6" customFormat="1" x14ac:dyDescent="0.25"/>
    <row r="4211" s="6" customFormat="1" x14ac:dyDescent="0.25"/>
    <row r="4212" s="6" customFormat="1" x14ac:dyDescent="0.25"/>
    <row r="4213" s="6" customFormat="1" x14ac:dyDescent="0.25"/>
    <row r="4214" s="6" customFormat="1" x14ac:dyDescent="0.25"/>
    <row r="4215" s="6" customFormat="1" x14ac:dyDescent="0.25"/>
    <row r="4216" s="6" customFormat="1" x14ac:dyDescent="0.25"/>
    <row r="4217" s="6" customFormat="1" x14ac:dyDescent="0.25"/>
    <row r="4218" s="6" customFormat="1" x14ac:dyDescent="0.25"/>
    <row r="4219" s="6" customFormat="1" x14ac:dyDescent="0.25"/>
    <row r="4220" s="6" customFormat="1" x14ac:dyDescent="0.25"/>
    <row r="4221" s="6" customFormat="1" x14ac:dyDescent="0.25"/>
    <row r="4222" s="6" customFormat="1" x14ac:dyDescent="0.25"/>
    <row r="4223" s="6" customFormat="1" x14ac:dyDescent="0.25"/>
    <row r="4224" s="6" customFormat="1" x14ac:dyDescent="0.25"/>
    <row r="4225" s="6" customFormat="1" x14ac:dyDescent="0.25"/>
    <row r="4226" s="6" customFormat="1" x14ac:dyDescent="0.25"/>
    <row r="4227" s="6" customFormat="1" x14ac:dyDescent="0.25"/>
    <row r="4228" s="6" customFormat="1" x14ac:dyDescent="0.25"/>
    <row r="4229" s="6" customFormat="1" x14ac:dyDescent="0.25"/>
    <row r="4230" s="6" customFormat="1" x14ac:dyDescent="0.25"/>
    <row r="4231" s="6" customFormat="1" x14ac:dyDescent="0.25"/>
    <row r="4232" s="6" customFormat="1" x14ac:dyDescent="0.25"/>
    <row r="4233" s="6" customFormat="1" x14ac:dyDescent="0.25"/>
    <row r="4234" s="6" customFormat="1" x14ac:dyDescent="0.25"/>
    <row r="4235" s="6" customFormat="1" x14ac:dyDescent="0.25"/>
    <row r="4236" s="6" customFormat="1" x14ac:dyDescent="0.25"/>
    <row r="4237" s="6" customFormat="1" x14ac:dyDescent="0.25"/>
    <row r="4238" s="6" customFormat="1" x14ac:dyDescent="0.25"/>
    <row r="4239" s="6" customFormat="1" x14ac:dyDescent="0.25"/>
    <row r="4240" s="6" customFormat="1" x14ac:dyDescent="0.25"/>
    <row r="4241" s="6" customFormat="1" x14ac:dyDescent="0.25"/>
    <row r="4242" s="6" customFormat="1" x14ac:dyDescent="0.25"/>
    <row r="4243" s="6" customFormat="1" x14ac:dyDescent="0.25"/>
    <row r="4244" s="6" customFormat="1" x14ac:dyDescent="0.25"/>
    <row r="4245" s="6" customFormat="1" x14ac:dyDescent="0.25"/>
    <row r="4246" s="6" customFormat="1" x14ac:dyDescent="0.25"/>
    <row r="4247" s="6" customFormat="1" x14ac:dyDescent="0.25"/>
    <row r="4248" s="6" customFormat="1" x14ac:dyDescent="0.25"/>
    <row r="4249" s="6" customFormat="1" x14ac:dyDescent="0.25"/>
    <row r="4250" s="6" customFormat="1" x14ac:dyDescent="0.25"/>
    <row r="4251" s="6" customFormat="1" x14ac:dyDescent="0.25"/>
    <row r="4252" s="6" customFormat="1" x14ac:dyDescent="0.25"/>
    <row r="4253" s="6" customFormat="1" x14ac:dyDescent="0.25"/>
    <row r="4254" s="6" customFormat="1" x14ac:dyDescent="0.25"/>
    <row r="4255" s="6" customFormat="1" x14ac:dyDescent="0.25"/>
    <row r="4256" s="6" customFormat="1" x14ac:dyDescent="0.25"/>
    <row r="4257" s="6" customFormat="1" x14ac:dyDescent="0.25"/>
    <row r="4258" s="6" customFormat="1" x14ac:dyDescent="0.25"/>
    <row r="4259" s="6" customFormat="1" x14ac:dyDescent="0.25"/>
    <row r="4260" s="6" customFormat="1" x14ac:dyDescent="0.25"/>
    <row r="4261" s="6" customFormat="1" x14ac:dyDescent="0.25"/>
    <row r="4262" s="6" customFormat="1" x14ac:dyDescent="0.25"/>
    <row r="4263" s="6" customFormat="1" x14ac:dyDescent="0.25"/>
    <row r="4264" s="6" customFormat="1" x14ac:dyDescent="0.25"/>
    <row r="4265" s="6" customFormat="1" x14ac:dyDescent="0.25"/>
    <row r="4266" s="6" customFormat="1" x14ac:dyDescent="0.25"/>
    <row r="4267" s="6" customFormat="1" x14ac:dyDescent="0.25"/>
    <row r="4268" s="6" customFormat="1" x14ac:dyDescent="0.25"/>
    <row r="4269" s="6" customFormat="1" x14ac:dyDescent="0.25"/>
    <row r="4270" s="6" customFormat="1" x14ac:dyDescent="0.25"/>
    <row r="4271" s="6" customFormat="1" x14ac:dyDescent="0.25"/>
    <row r="4272" s="6" customFormat="1" x14ac:dyDescent="0.25"/>
    <row r="4273" s="6" customFormat="1" x14ac:dyDescent="0.25"/>
    <row r="4274" s="6" customFormat="1" x14ac:dyDescent="0.25"/>
    <row r="4275" s="6" customFormat="1" x14ac:dyDescent="0.25"/>
    <row r="4276" s="6" customFormat="1" x14ac:dyDescent="0.25"/>
    <row r="4277" s="6" customFormat="1" x14ac:dyDescent="0.25"/>
    <row r="4278" s="6" customFormat="1" x14ac:dyDescent="0.25"/>
    <row r="4279" s="6" customFormat="1" x14ac:dyDescent="0.25"/>
    <row r="4280" s="6" customFormat="1" x14ac:dyDescent="0.25"/>
    <row r="4281" s="6" customFormat="1" x14ac:dyDescent="0.25"/>
    <row r="4282" s="6" customFormat="1" x14ac:dyDescent="0.25"/>
    <row r="4283" s="6" customFormat="1" x14ac:dyDescent="0.25"/>
    <row r="4284" s="6" customFormat="1" x14ac:dyDescent="0.25"/>
    <row r="4285" s="6" customFormat="1" x14ac:dyDescent="0.25"/>
    <row r="4286" s="6" customFormat="1" x14ac:dyDescent="0.25"/>
    <row r="4287" s="6" customFormat="1" x14ac:dyDescent="0.25"/>
    <row r="4288" s="6" customFormat="1" x14ac:dyDescent="0.25"/>
    <row r="4289" s="6" customFormat="1" x14ac:dyDescent="0.25"/>
    <row r="4290" s="6" customFormat="1" x14ac:dyDescent="0.25"/>
    <row r="4291" s="6" customFormat="1" x14ac:dyDescent="0.25"/>
    <row r="4292" s="6" customFormat="1" x14ac:dyDescent="0.25"/>
    <row r="4293" s="6" customFormat="1" x14ac:dyDescent="0.25"/>
    <row r="4294" s="6" customFormat="1" x14ac:dyDescent="0.25"/>
    <row r="4295" s="6" customFormat="1" x14ac:dyDescent="0.25"/>
    <row r="4296" s="6" customFormat="1" x14ac:dyDescent="0.25"/>
    <row r="4297" s="6" customFormat="1" x14ac:dyDescent="0.25"/>
    <row r="4298" s="6" customFormat="1" x14ac:dyDescent="0.25"/>
    <row r="4299" s="6" customFormat="1" x14ac:dyDescent="0.25"/>
    <row r="4300" s="6" customFormat="1" x14ac:dyDescent="0.25"/>
    <row r="4301" s="6" customFormat="1" x14ac:dyDescent="0.25"/>
    <row r="4302" s="6" customFormat="1" x14ac:dyDescent="0.25"/>
    <row r="4303" s="6" customFormat="1" x14ac:dyDescent="0.25"/>
    <row r="4304" s="6" customFormat="1" x14ac:dyDescent="0.25"/>
    <row r="4305" s="6" customFormat="1" x14ac:dyDescent="0.25"/>
    <row r="4306" s="6" customFormat="1" x14ac:dyDescent="0.25"/>
    <row r="4307" s="6" customFormat="1" x14ac:dyDescent="0.25"/>
    <row r="4308" s="6" customFormat="1" x14ac:dyDescent="0.25"/>
    <row r="4309" s="6" customFormat="1" x14ac:dyDescent="0.25"/>
    <row r="4310" s="6" customFormat="1" x14ac:dyDescent="0.25"/>
    <row r="4311" s="6" customFormat="1" x14ac:dyDescent="0.25"/>
    <row r="4312" s="6" customFormat="1" x14ac:dyDescent="0.25"/>
    <row r="4313" s="6" customFormat="1" x14ac:dyDescent="0.25"/>
    <row r="4314" s="6" customFormat="1" x14ac:dyDescent="0.25"/>
    <row r="4315" s="6" customFormat="1" x14ac:dyDescent="0.25"/>
    <row r="4316" s="6" customFormat="1" x14ac:dyDescent="0.25"/>
    <row r="4317" s="6" customFormat="1" x14ac:dyDescent="0.25"/>
    <row r="4318" s="6" customFormat="1" x14ac:dyDescent="0.25"/>
    <row r="4319" s="6" customFormat="1" x14ac:dyDescent="0.25"/>
    <row r="4320" s="6" customFormat="1" x14ac:dyDescent="0.25"/>
    <row r="4321" s="6" customFormat="1" x14ac:dyDescent="0.25"/>
    <row r="4322" s="6" customFormat="1" x14ac:dyDescent="0.25"/>
    <row r="4323" s="6" customFormat="1" x14ac:dyDescent="0.25"/>
    <row r="4324" s="6" customFormat="1" x14ac:dyDescent="0.25"/>
    <row r="4325" s="6" customFormat="1" x14ac:dyDescent="0.25"/>
    <row r="4326" s="6" customFormat="1" x14ac:dyDescent="0.25"/>
    <row r="4327" s="6" customFormat="1" x14ac:dyDescent="0.25"/>
    <row r="4328" s="6" customFormat="1" x14ac:dyDescent="0.25"/>
    <row r="4329" s="6" customFormat="1" x14ac:dyDescent="0.25"/>
    <row r="4330" s="6" customFormat="1" x14ac:dyDescent="0.25"/>
    <row r="4331" s="6" customFormat="1" x14ac:dyDescent="0.25"/>
    <row r="4332" s="6" customFormat="1" x14ac:dyDescent="0.25"/>
    <row r="4333" s="6" customFormat="1" x14ac:dyDescent="0.25"/>
    <row r="4334" s="6" customFormat="1" x14ac:dyDescent="0.25"/>
    <row r="4335" s="6" customFormat="1" x14ac:dyDescent="0.25"/>
    <row r="4336" s="6" customFormat="1" x14ac:dyDescent="0.25"/>
    <row r="4337" s="6" customFormat="1" x14ac:dyDescent="0.25"/>
    <row r="4338" s="6" customFormat="1" x14ac:dyDescent="0.25"/>
    <row r="4339" s="6" customFormat="1" x14ac:dyDescent="0.25"/>
    <row r="4340" s="6" customFormat="1" x14ac:dyDescent="0.25"/>
    <row r="4341" s="6" customFormat="1" x14ac:dyDescent="0.25"/>
    <row r="4342" s="6" customFormat="1" x14ac:dyDescent="0.25"/>
    <row r="4343" s="6" customFormat="1" x14ac:dyDescent="0.25"/>
    <row r="4344" s="6" customFormat="1" x14ac:dyDescent="0.25"/>
    <row r="4345" s="6" customFormat="1" x14ac:dyDescent="0.25"/>
    <row r="4346" s="6" customFormat="1" x14ac:dyDescent="0.25"/>
    <row r="4347" s="6" customFormat="1" x14ac:dyDescent="0.25"/>
    <row r="4348" s="6" customFormat="1" x14ac:dyDescent="0.25"/>
    <row r="4349" s="6" customFormat="1" x14ac:dyDescent="0.25"/>
    <row r="4350" s="6" customFormat="1" x14ac:dyDescent="0.25"/>
    <row r="4351" s="6" customFormat="1" x14ac:dyDescent="0.25"/>
    <row r="4352" s="6" customFormat="1" x14ac:dyDescent="0.25"/>
    <row r="4353" s="6" customFormat="1" x14ac:dyDescent="0.25"/>
    <row r="4354" s="6" customFormat="1" x14ac:dyDescent="0.25"/>
    <row r="4355" s="6" customFormat="1" x14ac:dyDescent="0.25"/>
    <row r="4356" s="6" customFormat="1" x14ac:dyDescent="0.25"/>
    <row r="4357" s="6" customFormat="1" x14ac:dyDescent="0.25"/>
    <row r="4358" s="6" customFormat="1" x14ac:dyDescent="0.25"/>
    <row r="4359" s="6" customFormat="1" x14ac:dyDescent="0.25"/>
    <row r="4360" s="6" customFormat="1" x14ac:dyDescent="0.25"/>
    <row r="4361" s="6" customFormat="1" x14ac:dyDescent="0.25"/>
    <row r="4362" s="6" customFormat="1" x14ac:dyDescent="0.25"/>
    <row r="4363" s="6" customFormat="1" x14ac:dyDescent="0.25"/>
    <row r="4364" s="6" customFormat="1" x14ac:dyDescent="0.25"/>
    <row r="4365" s="6" customFormat="1" x14ac:dyDescent="0.25"/>
    <row r="4366" s="6" customFormat="1" x14ac:dyDescent="0.25"/>
    <row r="4367" s="6" customFormat="1" x14ac:dyDescent="0.25"/>
    <row r="4368" s="6" customFormat="1" x14ac:dyDescent="0.25"/>
    <row r="4369" s="6" customFormat="1" x14ac:dyDescent="0.25"/>
    <row r="4370" s="6" customFormat="1" x14ac:dyDescent="0.25"/>
    <row r="4371" s="6" customFormat="1" x14ac:dyDescent="0.25"/>
    <row r="4372" s="6" customFormat="1" x14ac:dyDescent="0.25"/>
    <row r="4373" s="6" customFormat="1" x14ac:dyDescent="0.25"/>
    <row r="4374" s="6" customFormat="1" x14ac:dyDescent="0.25"/>
    <row r="4375" s="6" customFormat="1" x14ac:dyDescent="0.25"/>
    <row r="4376" s="6" customFormat="1" x14ac:dyDescent="0.25"/>
    <row r="4377" s="6" customFormat="1" x14ac:dyDescent="0.25"/>
    <row r="4378" s="6" customFormat="1" x14ac:dyDescent="0.25"/>
    <row r="4379" s="6" customFormat="1" x14ac:dyDescent="0.25"/>
    <row r="4380" s="6" customFormat="1" x14ac:dyDescent="0.25"/>
    <row r="4381" s="6" customFormat="1" x14ac:dyDescent="0.25"/>
    <row r="4382" s="6" customFormat="1" x14ac:dyDescent="0.25"/>
    <row r="4383" s="6" customFormat="1" x14ac:dyDescent="0.25"/>
    <row r="4384" s="6" customFormat="1" x14ac:dyDescent="0.25"/>
    <row r="4385" s="6" customFormat="1" x14ac:dyDescent="0.25"/>
    <row r="4386" s="6" customFormat="1" x14ac:dyDescent="0.25"/>
    <row r="4387" s="6" customFormat="1" x14ac:dyDescent="0.25"/>
    <row r="4388" s="6" customFormat="1" x14ac:dyDescent="0.25"/>
    <row r="4389" s="6" customFormat="1" x14ac:dyDescent="0.25"/>
    <row r="4390" s="6" customFormat="1" x14ac:dyDescent="0.25"/>
    <row r="4391" s="6" customFormat="1" x14ac:dyDescent="0.25"/>
    <row r="4392" s="6" customFormat="1" x14ac:dyDescent="0.25"/>
    <row r="4393" s="6" customFormat="1" x14ac:dyDescent="0.25"/>
    <row r="4394" s="6" customFormat="1" x14ac:dyDescent="0.25"/>
    <row r="4395" s="6" customFormat="1" x14ac:dyDescent="0.25"/>
    <row r="4396" s="6" customFormat="1" x14ac:dyDescent="0.25"/>
    <row r="4397" s="6" customFormat="1" x14ac:dyDescent="0.25"/>
    <row r="4398" s="6" customFormat="1" x14ac:dyDescent="0.25"/>
    <row r="4399" s="6" customFormat="1" x14ac:dyDescent="0.25"/>
    <row r="4400" s="6" customFormat="1" x14ac:dyDescent="0.25"/>
    <row r="4401" s="6" customFormat="1" x14ac:dyDescent="0.25"/>
    <row r="4402" s="6" customFormat="1" x14ac:dyDescent="0.25"/>
    <row r="4403" s="6" customFormat="1" x14ac:dyDescent="0.25"/>
    <row r="4404" s="6" customFormat="1" x14ac:dyDescent="0.25"/>
    <row r="4405" s="6" customFormat="1" x14ac:dyDescent="0.25"/>
    <row r="4406" s="6" customFormat="1" x14ac:dyDescent="0.25"/>
    <row r="4407" s="6" customFormat="1" x14ac:dyDescent="0.25"/>
    <row r="4408" s="6" customFormat="1" x14ac:dyDescent="0.25"/>
    <row r="4409" s="6" customFormat="1" x14ac:dyDescent="0.25"/>
    <row r="4410" s="6" customFormat="1" x14ac:dyDescent="0.25"/>
    <row r="4411" s="6" customFormat="1" x14ac:dyDescent="0.25"/>
    <row r="4412" s="6" customFormat="1" x14ac:dyDescent="0.25"/>
    <row r="4413" s="6" customFormat="1" x14ac:dyDescent="0.25"/>
    <row r="4414" s="6" customFormat="1" x14ac:dyDescent="0.25"/>
    <row r="4415" s="6" customFormat="1" x14ac:dyDescent="0.25"/>
    <row r="4416" s="6" customFormat="1" x14ac:dyDescent="0.25"/>
    <row r="4417" s="6" customFormat="1" x14ac:dyDescent="0.25"/>
    <row r="4418" s="6" customFormat="1" x14ac:dyDescent="0.25"/>
    <row r="4419" s="6" customFormat="1" x14ac:dyDescent="0.25"/>
    <row r="4420" s="6" customFormat="1" x14ac:dyDescent="0.25"/>
    <row r="4421" s="6" customFormat="1" x14ac:dyDescent="0.25"/>
    <row r="4422" s="6" customFormat="1" x14ac:dyDescent="0.25"/>
    <row r="4423" s="6" customFormat="1" x14ac:dyDescent="0.25"/>
    <row r="4424" s="6" customFormat="1" x14ac:dyDescent="0.25"/>
    <row r="4425" s="6" customFormat="1" x14ac:dyDescent="0.25"/>
    <row r="4426" s="6" customFormat="1" x14ac:dyDescent="0.25"/>
    <row r="4427" s="6" customFormat="1" x14ac:dyDescent="0.25"/>
    <row r="4428" s="6" customFormat="1" x14ac:dyDescent="0.25"/>
    <row r="4429" s="6" customFormat="1" x14ac:dyDescent="0.25"/>
    <row r="4430" s="6" customFormat="1" x14ac:dyDescent="0.25"/>
    <row r="4431" s="6" customFormat="1" x14ac:dyDescent="0.25"/>
    <row r="4432" s="6" customFormat="1" x14ac:dyDescent="0.25"/>
    <row r="4433" s="6" customFormat="1" x14ac:dyDescent="0.25"/>
    <row r="4434" s="6" customFormat="1" x14ac:dyDescent="0.25"/>
    <row r="4435" s="6" customFormat="1" x14ac:dyDescent="0.25"/>
    <row r="4436" s="6" customFormat="1" x14ac:dyDescent="0.25"/>
    <row r="4437" s="6" customFormat="1" x14ac:dyDescent="0.25"/>
    <row r="4438" s="6" customFormat="1" x14ac:dyDescent="0.25"/>
    <row r="4439" s="6" customFormat="1" x14ac:dyDescent="0.25"/>
    <row r="4440" s="6" customFormat="1" x14ac:dyDescent="0.25"/>
    <row r="4441" s="6" customFormat="1" x14ac:dyDescent="0.25"/>
    <row r="4442" s="6" customFormat="1" x14ac:dyDescent="0.25"/>
    <row r="4443" s="6" customFormat="1" x14ac:dyDescent="0.25"/>
    <row r="4444" s="6" customFormat="1" x14ac:dyDescent="0.25"/>
    <row r="4445" s="6" customFormat="1" x14ac:dyDescent="0.25"/>
    <row r="4446" s="6" customFormat="1" x14ac:dyDescent="0.25"/>
    <row r="4447" s="6" customFormat="1" x14ac:dyDescent="0.25"/>
    <row r="4448" s="6" customFormat="1" x14ac:dyDescent="0.25"/>
    <row r="4449" s="6" customFormat="1" x14ac:dyDescent="0.25"/>
    <row r="4450" s="6" customFormat="1" x14ac:dyDescent="0.25"/>
    <row r="4451" s="6" customFormat="1" x14ac:dyDescent="0.25"/>
    <row r="4452" s="6" customFormat="1" x14ac:dyDescent="0.25"/>
    <row r="4453" s="6" customFormat="1" x14ac:dyDescent="0.25"/>
    <row r="4454" s="6" customFormat="1" x14ac:dyDescent="0.25"/>
    <row r="4455" s="6" customFormat="1" x14ac:dyDescent="0.25"/>
    <row r="4456" s="6" customFormat="1" x14ac:dyDescent="0.25"/>
    <row r="4457" s="6" customFormat="1" x14ac:dyDescent="0.25"/>
    <row r="4458" s="6" customFormat="1" x14ac:dyDescent="0.25"/>
    <row r="4459" s="6" customFormat="1" x14ac:dyDescent="0.25"/>
    <row r="4460" s="6" customFormat="1" x14ac:dyDescent="0.25"/>
    <row r="4461" s="6" customFormat="1" x14ac:dyDescent="0.25"/>
    <row r="4462" s="6" customFormat="1" x14ac:dyDescent="0.25"/>
    <row r="4463" s="6" customFormat="1" x14ac:dyDescent="0.25"/>
    <row r="4464" s="6" customFormat="1" x14ac:dyDescent="0.25"/>
    <row r="4465" s="6" customFormat="1" x14ac:dyDescent="0.25"/>
    <row r="4466" s="6" customFormat="1" x14ac:dyDescent="0.25"/>
    <row r="4467" s="6" customFormat="1" x14ac:dyDescent="0.25"/>
    <row r="4468" s="6" customFormat="1" x14ac:dyDescent="0.25"/>
    <row r="4469" s="6" customFormat="1" x14ac:dyDescent="0.25"/>
    <row r="4470" s="6" customFormat="1" x14ac:dyDescent="0.25"/>
    <row r="4471" s="6" customFormat="1" x14ac:dyDescent="0.25"/>
    <row r="4472" s="6" customFormat="1" x14ac:dyDescent="0.25"/>
    <row r="4473" s="6" customFormat="1" x14ac:dyDescent="0.25"/>
    <row r="4474" s="6" customFormat="1" x14ac:dyDescent="0.25"/>
    <row r="4475" s="6" customFormat="1" x14ac:dyDescent="0.25"/>
    <row r="4476" s="6" customFormat="1" x14ac:dyDescent="0.25"/>
    <row r="4477" s="6" customFormat="1" x14ac:dyDescent="0.25"/>
    <row r="4478" s="6" customFormat="1" x14ac:dyDescent="0.25"/>
    <row r="4479" s="6" customFormat="1" x14ac:dyDescent="0.25"/>
    <row r="4480" s="6" customFormat="1" x14ac:dyDescent="0.25"/>
    <row r="4481" s="6" customFormat="1" x14ac:dyDescent="0.25"/>
    <row r="4482" s="6" customFormat="1" x14ac:dyDescent="0.25"/>
    <row r="4483" s="6" customFormat="1" x14ac:dyDescent="0.25"/>
    <row r="4484" s="6" customFormat="1" x14ac:dyDescent="0.25"/>
    <row r="4485" s="6" customFormat="1" x14ac:dyDescent="0.25"/>
    <row r="4486" s="6" customFormat="1" x14ac:dyDescent="0.25"/>
    <row r="4487" s="6" customFormat="1" x14ac:dyDescent="0.25"/>
    <row r="4488" s="6" customFormat="1" x14ac:dyDescent="0.25"/>
    <row r="4489" s="6" customFormat="1" x14ac:dyDescent="0.25"/>
    <row r="4490" s="6" customFormat="1" x14ac:dyDescent="0.25"/>
    <row r="4491" s="6" customFormat="1" x14ac:dyDescent="0.25"/>
    <row r="4492" s="6" customFormat="1" x14ac:dyDescent="0.25"/>
    <row r="4493" s="6" customFormat="1" x14ac:dyDescent="0.25"/>
    <row r="4494" s="6" customFormat="1" x14ac:dyDescent="0.25"/>
    <row r="4495" s="6" customFormat="1" x14ac:dyDescent="0.25"/>
    <row r="4496" s="6" customFormat="1" x14ac:dyDescent="0.25"/>
    <row r="4497" s="6" customFormat="1" x14ac:dyDescent="0.25"/>
    <row r="4498" s="6" customFormat="1" x14ac:dyDescent="0.25"/>
    <row r="4499" s="6" customFormat="1" x14ac:dyDescent="0.25"/>
    <row r="4500" s="6" customFormat="1" x14ac:dyDescent="0.25"/>
    <row r="4501" s="6" customFormat="1" x14ac:dyDescent="0.25"/>
    <row r="4502" s="6" customFormat="1" x14ac:dyDescent="0.25"/>
    <row r="4503" s="6" customFormat="1" x14ac:dyDescent="0.25"/>
    <row r="4504" s="6" customFormat="1" x14ac:dyDescent="0.25"/>
    <row r="4505" s="6" customFormat="1" x14ac:dyDescent="0.25"/>
    <row r="4506" s="6" customFormat="1" x14ac:dyDescent="0.25"/>
    <row r="4507" s="6" customFormat="1" x14ac:dyDescent="0.25"/>
    <row r="4508" s="6" customFormat="1" x14ac:dyDescent="0.25"/>
    <row r="4509" s="6" customFormat="1" x14ac:dyDescent="0.25"/>
    <row r="4510" s="6" customFormat="1" x14ac:dyDescent="0.25"/>
    <row r="4511" s="6" customFormat="1" x14ac:dyDescent="0.25"/>
    <row r="4512" s="6" customFormat="1" x14ac:dyDescent="0.25"/>
    <row r="4513" s="6" customFormat="1" x14ac:dyDescent="0.25"/>
    <row r="4514" s="6" customFormat="1" x14ac:dyDescent="0.25"/>
    <row r="4515" s="6" customFormat="1" x14ac:dyDescent="0.25"/>
    <row r="4516" s="6" customFormat="1" x14ac:dyDescent="0.25"/>
    <row r="4517" s="6" customFormat="1" x14ac:dyDescent="0.25"/>
    <row r="4518" s="6" customFormat="1" x14ac:dyDescent="0.25"/>
    <row r="4519" s="6" customFormat="1" x14ac:dyDescent="0.25"/>
    <row r="4520" s="6" customFormat="1" x14ac:dyDescent="0.25"/>
    <row r="4521" s="6" customFormat="1" x14ac:dyDescent="0.25"/>
    <row r="4522" s="6" customFormat="1" x14ac:dyDescent="0.25"/>
    <row r="4523" s="6" customFormat="1" x14ac:dyDescent="0.25"/>
    <row r="4524" s="6" customFormat="1" x14ac:dyDescent="0.25"/>
    <row r="4525" s="6" customFormat="1" x14ac:dyDescent="0.25"/>
    <row r="4526" s="6" customFormat="1" x14ac:dyDescent="0.25"/>
    <row r="4527" s="6" customFormat="1" x14ac:dyDescent="0.25"/>
    <row r="4528" s="6" customFormat="1" x14ac:dyDescent="0.25"/>
    <row r="4529" s="6" customFormat="1" x14ac:dyDescent="0.25"/>
    <row r="4530" s="6" customFormat="1" x14ac:dyDescent="0.25"/>
    <row r="4531" s="6" customFormat="1" x14ac:dyDescent="0.25"/>
    <row r="4532" s="6" customFormat="1" x14ac:dyDescent="0.25"/>
    <row r="4533" s="6" customFormat="1" x14ac:dyDescent="0.25"/>
    <row r="4534" s="6" customFormat="1" x14ac:dyDescent="0.25"/>
    <row r="4535" s="6" customFormat="1" x14ac:dyDescent="0.25"/>
    <row r="4536" s="6" customFormat="1" x14ac:dyDescent="0.25"/>
    <row r="4537" s="6" customFormat="1" x14ac:dyDescent="0.25"/>
    <row r="4538" s="6" customFormat="1" x14ac:dyDescent="0.25"/>
    <row r="4539" s="6" customFormat="1" x14ac:dyDescent="0.25"/>
    <row r="4540" s="6" customFormat="1" x14ac:dyDescent="0.25"/>
    <row r="4541" s="6" customFormat="1" x14ac:dyDescent="0.25"/>
    <row r="4542" s="6" customFormat="1" x14ac:dyDescent="0.25"/>
    <row r="4543" s="6" customFormat="1" x14ac:dyDescent="0.25"/>
    <row r="4544" s="6" customFormat="1" x14ac:dyDescent="0.25"/>
    <row r="4545" s="6" customFormat="1" x14ac:dyDescent="0.25"/>
    <row r="4546" s="6" customFormat="1" x14ac:dyDescent="0.25"/>
    <row r="4547" s="6" customFormat="1" x14ac:dyDescent="0.25"/>
    <row r="4548" s="6" customFormat="1" x14ac:dyDescent="0.25"/>
    <row r="4549" s="6" customFormat="1" x14ac:dyDescent="0.25"/>
    <row r="4550" s="6" customFormat="1" x14ac:dyDescent="0.25"/>
    <row r="4551" s="6" customFormat="1" x14ac:dyDescent="0.25"/>
    <row r="4552" s="6" customFormat="1" x14ac:dyDescent="0.25"/>
    <row r="4553" s="6" customFormat="1" x14ac:dyDescent="0.25"/>
    <row r="4554" s="6" customFormat="1" x14ac:dyDescent="0.25"/>
    <row r="4555" s="6" customFormat="1" x14ac:dyDescent="0.25"/>
    <row r="4556" s="6" customFormat="1" x14ac:dyDescent="0.25"/>
    <row r="4557" s="6" customFormat="1" x14ac:dyDescent="0.25"/>
    <row r="4558" s="6" customFormat="1" x14ac:dyDescent="0.25"/>
    <row r="4559" s="6" customFormat="1" x14ac:dyDescent="0.25"/>
    <row r="4560" s="6" customFormat="1" x14ac:dyDescent="0.25"/>
    <row r="4561" s="6" customFormat="1" x14ac:dyDescent="0.25"/>
    <row r="4562" s="6" customFormat="1" x14ac:dyDescent="0.25"/>
    <row r="4563" s="6" customFormat="1" x14ac:dyDescent="0.25"/>
    <row r="4564" s="6" customFormat="1" x14ac:dyDescent="0.25"/>
    <row r="4565" s="6" customFormat="1" x14ac:dyDescent="0.25"/>
    <row r="4566" s="6" customFormat="1" x14ac:dyDescent="0.25"/>
    <row r="4567" s="6" customFormat="1" x14ac:dyDescent="0.25"/>
    <row r="4568" s="6" customFormat="1" x14ac:dyDescent="0.25"/>
    <row r="4569" s="6" customFormat="1" x14ac:dyDescent="0.25"/>
    <row r="4570" s="6" customFormat="1" x14ac:dyDescent="0.25"/>
    <row r="4571" s="6" customFormat="1" x14ac:dyDescent="0.25"/>
    <row r="4572" s="6" customFormat="1" x14ac:dyDescent="0.25"/>
    <row r="4573" s="6" customFormat="1" x14ac:dyDescent="0.25"/>
    <row r="4574" s="6" customFormat="1" x14ac:dyDescent="0.25"/>
    <row r="4575" s="6" customFormat="1" x14ac:dyDescent="0.25"/>
    <row r="4576" s="6" customFormat="1" x14ac:dyDescent="0.25"/>
    <row r="4577" s="6" customFormat="1" x14ac:dyDescent="0.25"/>
    <row r="4578" s="6" customFormat="1" x14ac:dyDescent="0.25"/>
    <row r="4579" s="6" customFormat="1" x14ac:dyDescent="0.25"/>
    <row r="4580" s="6" customFormat="1" x14ac:dyDescent="0.25"/>
    <row r="4581" s="6" customFormat="1" x14ac:dyDescent="0.25"/>
    <row r="4582" s="6" customFormat="1" x14ac:dyDescent="0.25"/>
    <row r="4583" s="6" customFormat="1" x14ac:dyDescent="0.25"/>
    <row r="4584" s="6" customFormat="1" x14ac:dyDescent="0.25"/>
    <row r="4585" s="6" customFormat="1" x14ac:dyDescent="0.25"/>
    <row r="4586" s="6" customFormat="1" x14ac:dyDescent="0.25"/>
    <row r="4587" s="6" customFormat="1" x14ac:dyDescent="0.25"/>
    <row r="4588" s="6" customFormat="1" x14ac:dyDescent="0.25"/>
    <row r="4589" s="6" customFormat="1" x14ac:dyDescent="0.25"/>
    <row r="4590" s="6" customFormat="1" x14ac:dyDescent="0.25"/>
    <row r="4591" s="6" customFormat="1" x14ac:dyDescent="0.25"/>
    <row r="4592" s="6" customFormat="1" x14ac:dyDescent="0.25"/>
    <row r="4593" s="6" customFormat="1" x14ac:dyDescent="0.25"/>
    <row r="4594" s="6" customFormat="1" x14ac:dyDescent="0.25"/>
    <row r="4595" s="6" customFormat="1" x14ac:dyDescent="0.25"/>
    <row r="4596" s="6" customFormat="1" x14ac:dyDescent="0.25"/>
    <row r="4597" s="6" customFormat="1" x14ac:dyDescent="0.25"/>
    <row r="4598" s="6" customFormat="1" x14ac:dyDescent="0.25"/>
    <row r="4599" s="6" customFormat="1" x14ac:dyDescent="0.25"/>
    <row r="4600" s="6" customFormat="1" x14ac:dyDescent="0.25"/>
    <row r="4601" s="6" customFormat="1" x14ac:dyDescent="0.25"/>
    <row r="4602" s="6" customFormat="1" x14ac:dyDescent="0.25"/>
    <row r="4603" s="6" customFormat="1" x14ac:dyDescent="0.25"/>
    <row r="4604" s="6" customFormat="1" x14ac:dyDescent="0.25"/>
    <row r="4605" s="6" customFormat="1" x14ac:dyDescent="0.25"/>
    <row r="4606" s="6" customFormat="1" x14ac:dyDescent="0.25"/>
    <row r="4607" s="6" customFormat="1" x14ac:dyDescent="0.25"/>
    <row r="4608" s="6" customFormat="1" x14ac:dyDescent="0.25"/>
    <row r="4609" s="6" customFormat="1" x14ac:dyDescent="0.25"/>
    <row r="4610" s="6" customFormat="1" x14ac:dyDescent="0.25"/>
    <row r="4611" s="6" customFormat="1" x14ac:dyDescent="0.25"/>
    <row r="4612" s="6" customFormat="1" x14ac:dyDescent="0.25"/>
    <row r="4613" s="6" customFormat="1" x14ac:dyDescent="0.25"/>
    <row r="4614" s="6" customFormat="1" x14ac:dyDescent="0.25"/>
    <row r="4615" s="6" customFormat="1" x14ac:dyDescent="0.25"/>
    <row r="4616" s="6" customFormat="1" x14ac:dyDescent="0.25"/>
    <row r="4617" s="6" customFormat="1" x14ac:dyDescent="0.25"/>
    <row r="4618" s="6" customFormat="1" x14ac:dyDescent="0.25"/>
    <row r="4619" s="6" customFormat="1" x14ac:dyDescent="0.25"/>
    <row r="4620" s="6" customFormat="1" x14ac:dyDescent="0.25"/>
    <row r="4621" s="6" customFormat="1" x14ac:dyDescent="0.25"/>
    <row r="4622" s="6" customFormat="1" x14ac:dyDescent="0.25"/>
    <row r="4623" s="6" customFormat="1" x14ac:dyDescent="0.25"/>
    <row r="4624" s="6" customFormat="1" x14ac:dyDescent="0.25"/>
    <row r="4625" s="6" customFormat="1" x14ac:dyDescent="0.25"/>
    <row r="4626" s="6" customFormat="1" x14ac:dyDescent="0.25"/>
    <row r="4627" s="6" customFormat="1" x14ac:dyDescent="0.25"/>
    <row r="4628" s="6" customFormat="1" x14ac:dyDescent="0.25"/>
    <row r="4629" s="6" customFormat="1" x14ac:dyDescent="0.25"/>
    <row r="4630" s="6" customFormat="1" x14ac:dyDescent="0.25"/>
    <row r="4631" s="6" customFormat="1" x14ac:dyDescent="0.25"/>
    <row r="4632" s="6" customFormat="1" x14ac:dyDescent="0.25"/>
    <row r="4633" s="6" customFormat="1" x14ac:dyDescent="0.25"/>
    <row r="4634" s="6" customFormat="1" x14ac:dyDescent="0.25"/>
    <row r="4635" s="6" customFormat="1" x14ac:dyDescent="0.25"/>
    <row r="4636" s="6" customFormat="1" x14ac:dyDescent="0.25"/>
    <row r="4637" s="6" customFormat="1" x14ac:dyDescent="0.25"/>
    <row r="4638" s="6" customFormat="1" x14ac:dyDescent="0.25"/>
    <row r="4639" s="6" customFormat="1" x14ac:dyDescent="0.25"/>
    <row r="4640" s="6" customFormat="1" x14ac:dyDescent="0.25"/>
    <row r="4641" s="6" customFormat="1" x14ac:dyDescent="0.25"/>
    <row r="4642" s="6" customFormat="1" x14ac:dyDescent="0.25"/>
    <row r="4643" s="6" customFormat="1" x14ac:dyDescent="0.25"/>
    <row r="4644" s="6" customFormat="1" x14ac:dyDescent="0.25"/>
    <row r="4645" s="6" customFormat="1" x14ac:dyDescent="0.25"/>
    <row r="4646" s="6" customFormat="1" x14ac:dyDescent="0.25"/>
    <row r="4647" s="6" customFormat="1" x14ac:dyDescent="0.25"/>
    <row r="4648" s="6" customFormat="1" x14ac:dyDescent="0.25"/>
    <row r="4649" s="6" customFormat="1" x14ac:dyDescent="0.25"/>
    <row r="4650" s="6" customFormat="1" x14ac:dyDescent="0.25"/>
    <row r="4651" s="6" customFormat="1" x14ac:dyDescent="0.25"/>
    <row r="4652" s="6" customFormat="1" x14ac:dyDescent="0.25"/>
    <row r="4653" s="6" customFormat="1" x14ac:dyDescent="0.25"/>
    <row r="4654" s="6" customFormat="1" x14ac:dyDescent="0.25"/>
    <row r="4655" s="6" customFormat="1" x14ac:dyDescent="0.25"/>
    <row r="4656" s="6" customFormat="1" x14ac:dyDescent="0.25"/>
    <row r="4657" s="6" customFormat="1" x14ac:dyDescent="0.25"/>
    <row r="4658" s="6" customFormat="1" x14ac:dyDescent="0.25"/>
    <row r="4659" s="6" customFormat="1" x14ac:dyDescent="0.25"/>
    <row r="4660" s="6" customFormat="1" x14ac:dyDescent="0.25"/>
    <row r="4661" s="6" customFormat="1" x14ac:dyDescent="0.25"/>
    <row r="4662" s="6" customFormat="1" x14ac:dyDescent="0.25"/>
    <row r="4663" s="6" customFormat="1" x14ac:dyDescent="0.25"/>
    <row r="4664" s="6" customFormat="1" x14ac:dyDescent="0.25"/>
    <row r="4665" s="6" customFormat="1" x14ac:dyDescent="0.25"/>
    <row r="4666" s="6" customFormat="1" x14ac:dyDescent="0.25"/>
    <row r="4667" s="6" customFormat="1" x14ac:dyDescent="0.25"/>
    <row r="4668" s="6" customFormat="1" x14ac:dyDescent="0.25"/>
    <row r="4669" s="6" customFormat="1" x14ac:dyDescent="0.25"/>
    <row r="4670" s="6" customFormat="1" x14ac:dyDescent="0.25"/>
    <row r="4671" s="6" customFormat="1" x14ac:dyDescent="0.25"/>
    <row r="4672" s="6" customFormat="1" x14ac:dyDescent="0.25"/>
    <row r="4673" s="6" customFormat="1" x14ac:dyDescent="0.25"/>
    <row r="4674" s="6" customFormat="1" x14ac:dyDescent="0.25"/>
    <row r="4675" s="6" customFormat="1" x14ac:dyDescent="0.25"/>
    <row r="4676" s="6" customFormat="1" x14ac:dyDescent="0.25"/>
    <row r="4677" s="6" customFormat="1" x14ac:dyDescent="0.25"/>
    <row r="4678" s="6" customFormat="1" x14ac:dyDescent="0.25"/>
    <row r="4679" s="6" customFormat="1" x14ac:dyDescent="0.25"/>
    <row r="4680" s="6" customFormat="1" x14ac:dyDescent="0.25"/>
    <row r="4681" s="6" customFormat="1" x14ac:dyDescent="0.25"/>
    <row r="4682" s="6" customFormat="1" x14ac:dyDescent="0.25"/>
    <row r="4683" s="6" customFormat="1" x14ac:dyDescent="0.25"/>
    <row r="4684" s="6" customFormat="1" x14ac:dyDescent="0.25"/>
    <row r="4685" s="6" customFormat="1" x14ac:dyDescent="0.25"/>
    <row r="4686" s="6" customFormat="1" x14ac:dyDescent="0.25"/>
    <row r="4687" s="6" customFormat="1" x14ac:dyDescent="0.25"/>
    <row r="4688" s="6" customFormat="1" x14ac:dyDescent="0.25"/>
    <row r="4689" s="6" customFormat="1" x14ac:dyDescent="0.25"/>
    <row r="4690" s="6" customFormat="1" x14ac:dyDescent="0.25"/>
    <row r="4691" s="6" customFormat="1" x14ac:dyDescent="0.25"/>
    <row r="4692" s="6" customFormat="1" x14ac:dyDescent="0.25"/>
    <row r="4693" s="6" customFormat="1" x14ac:dyDescent="0.25"/>
    <row r="4694" s="6" customFormat="1" x14ac:dyDescent="0.25"/>
    <row r="4695" s="6" customFormat="1" x14ac:dyDescent="0.25"/>
    <row r="4696" s="6" customFormat="1" x14ac:dyDescent="0.25"/>
    <row r="4697" s="6" customFormat="1" x14ac:dyDescent="0.25"/>
    <row r="4698" s="6" customFormat="1" x14ac:dyDescent="0.25"/>
    <row r="4699" s="6" customFormat="1" x14ac:dyDescent="0.25"/>
    <row r="4700" s="6" customFormat="1" x14ac:dyDescent="0.25"/>
    <row r="4701" s="6" customFormat="1" x14ac:dyDescent="0.25"/>
    <row r="4702" s="6" customFormat="1" x14ac:dyDescent="0.25"/>
    <row r="4703" s="6" customFormat="1" x14ac:dyDescent="0.25"/>
    <row r="4704" s="6" customFormat="1" x14ac:dyDescent="0.25"/>
    <row r="4705" s="6" customFormat="1" x14ac:dyDescent="0.25"/>
    <row r="4706" s="6" customFormat="1" x14ac:dyDescent="0.25"/>
    <row r="4707" s="6" customFormat="1" x14ac:dyDescent="0.25"/>
    <row r="4708" s="6" customFormat="1" x14ac:dyDescent="0.25"/>
    <row r="4709" s="6" customFormat="1" x14ac:dyDescent="0.25"/>
    <row r="4710" s="6" customFormat="1" x14ac:dyDescent="0.25"/>
    <row r="4711" s="6" customFormat="1" x14ac:dyDescent="0.25"/>
    <row r="4712" s="6" customFormat="1" x14ac:dyDescent="0.25"/>
    <row r="4713" s="6" customFormat="1" x14ac:dyDescent="0.25"/>
    <row r="4714" s="6" customFormat="1" x14ac:dyDescent="0.25"/>
    <row r="4715" s="6" customFormat="1" x14ac:dyDescent="0.25"/>
    <row r="4716" s="6" customFormat="1" x14ac:dyDescent="0.25"/>
    <row r="4717" s="6" customFormat="1" x14ac:dyDescent="0.25"/>
    <row r="4718" s="6" customFormat="1" x14ac:dyDescent="0.25"/>
    <row r="4719" s="6" customFormat="1" x14ac:dyDescent="0.25"/>
    <row r="4720" s="6" customFormat="1" x14ac:dyDescent="0.25"/>
    <row r="4721" s="6" customFormat="1" x14ac:dyDescent="0.25"/>
    <row r="4722" s="6" customFormat="1" x14ac:dyDescent="0.25"/>
    <row r="4723" s="6" customFormat="1" x14ac:dyDescent="0.25"/>
    <row r="4724" s="6" customFormat="1" x14ac:dyDescent="0.25"/>
    <row r="4725" s="6" customFormat="1" x14ac:dyDescent="0.25"/>
    <row r="4726" s="6" customFormat="1" x14ac:dyDescent="0.25"/>
    <row r="4727" s="6" customFormat="1" x14ac:dyDescent="0.25"/>
    <row r="4728" s="6" customFormat="1" x14ac:dyDescent="0.25"/>
    <row r="4729" s="6" customFormat="1" x14ac:dyDescent="0.25"/>
    <row r="4730" s="6" customFormat="1" x14ac:dyDescent="0.25"/>
    <row r="4731" s="6" customFormat="1" x14ac:dyDescent="0.25"/>
    <row r="4732" s="6" customFormat="1" x14ac:dyDescent="0.25"/>
    <row r="4733" s="6" customFormat="1" x14ac:dyDescent="0.25"/>
    <row r="4734" s="6" customFormat="1" x14ac:dyDescent="0.25"/>
    <row r="4735" s="6" customFormat="1" x14ac:dyDescent="0.25"/>
    <row r="4736" s="6" customFormat="1" x14ac:dyDescent="0.25"/>
    <row r="4737" s="6" customFormat="1" x14ac:dyDescent="0.25"/>
    <row r="4738" s="6" customFormat="1" x14ac:dyDescent="0.25"/>
    <row r="4739" s="6" customFormat="1" x14ac:dyDescent="0.25"/>
    <row r="4740" s="6" customFormat="1" x14ac:dyDescent="0.25"/>
    <row r="4741" s="6" customFormat="1" x14ac:dyDescent="0.25"/>
    <row r="4742" s="6" customFormat="1" x14ac:dyDescent="0.25"/>
    <row r="4743" s="6" customFormat="1" x14ac:dyDescent="0.25"/>
    <row r="4744" s="6" customFormat="1" x14ac:dyDescent="0.25"/>
    <row r="4745" s="6" customFormat="1" x14ac:dyDescent="0.25"/>
    <row r="4746" s="6" customFormat="1" x14ac:dyDescent="0.25"/>
    <row r="4747" s="6" customFormat="1" x14ac:dyDescent="0.25"/>
    <row r="4748" s="6" customFormat="1" x14ac:dyDescent="0.25"/>
    <row r="4749" s="6" customFormat="1" x14ac:dyDescent="0.25"/>
    <row r="4750" s="6" customFormat="1" x14ac:dyDescent="0.25"/>
    <row r="4751" s="6" customFormat="1" x14ac:dyDescent="0.25"/>
    <row r="4752" s="6" customFormat="1" x14ac:dyDescent="0.25"/>
    <row r="4753" s="6" customFormat="1" x14ac:dyDescent="0.25"/>
    <row r="4754" s="6" customFormat="1" x14ac:dyDescent="0.25"/>
    <row r="4755" s="6" customFormat="1" x14ac:dyDescent="0.25"/>
    <row r="4756" s="6" customFormat="1" x14ac:dyDescent="0.25"/>
    <row r="4757" s="6" customFormat="1" x14ac:dyDescent="0.25"/>
    <row r="4758" s="6" customFormat="1" x14ac:dyDescent="0.25"/>
    <row r="4759" s="6" customFormat="1" x14ac:dyDescent="0.25"/>
    <row r="4760" s="6" customFormat="1" x14ac:dyDescent="0.25"/>
    <row r="4761" s="6" customFormat="1" x14ac:dyDescent="0.25"/>
    <row r="4762" s="6" customFormat="1" x14ac:dyDescent="0.25"/>
    <row r="4763" s="6" customFormat="1" x14ac:dyDescent="0.25"/>
    <row r="4764" s="6" customFormat="1" x14ac:dyDescent="0.25"/>
    <row r="4765" s="6" customFormat="1" x14ac:dyDescent="0.25"/>
    <row r="4766" s="6" customFormat="1" x14ac:dyDescent="0.25"/>
    <row r="4767" s="6" customFormat="1" x14ac:dyDescent="0.25"/>
    <row r="4768" s="6" customFormat="1" x14ac:dyDescent="0.25"/>
    <row r="4769" s="6" customFormat="1" x14ac:dyDescent="0.25"/>
    <row r="4770" s="6" customFormat="1" x14ac:dyDescent="0.25"/>
    <row r="4771" s="6" customFormat="1" x14ac:dyDescent="0.25"/>
    <row r="4772" s="6" customFormat="1" x14ac:dyDescent="0.25"/>
    <row r="4773" s="6" customFormat="1" x14ac:dyDescent="0.25"/>
    <row r="4774" s="6" customFormat="1" x14ac:dyDescent="0.25"/>
    <row r="4775" s="6" customFormat="1" x14ac:dyDescent="0.25"/>
    <row r="4776" s="6" customFormat="1" x14ac:dyDescent="0.25"/>
    <row r="4777" s="6" customFormat="1" x14ac:dyDescent="0.25"/>
    <row r="4778" s="6" customFormat="1" x14ac:dyDescent="0.25"/>
    <row r="4779" s="6" customFormat="1" x14ac:dyDescent="0.25"/>
    <row r="4780" s="6" customFormat="1" x14ac:dyDescent="0.25"/>
    <row r="4781" s="6" customFormat="1" x14ac:dyDescent="0.25"/>
    <row r="4782" s="6" customFormat="1" x14ac:dyDescent="0.25"/>
    <row r="4783" s="6" customFormat="1" x14ac:dyDescent="0.25"/>
    <row r="4784" s="6" customFormat="1" x14ac:dyDescent="0.25"/>
    <row r="4785" s="6" customFormat="1" x14ac:dyDescent="0.25"/>
    <row r="4786" s="6" customFormat="1" x14ac:dyDescent="0.25"/>
    <row r="4787" s="6" customFormat="1" x14ac:dyDescent="0.25"/>
    <row r="4788" s="6" customFormat="1" x14ac:dyDescent="0.25"/>
    <row r="4789" s="6" customFormat="1" x14ac:dyDescent="0.25"/>
    <row r="4790" s="6" customFormat="1" x14ac:dyDescent="0.25"/>
    <row r="4791" s="6" customFormat="1" x14ac:dyDescent="0.25"/>
    <row r="4792" s="6" customFormat="1" x14ac:dyDescent="0.25"/>
    <row r="4793" s="6" customFormat="1" x14ac:dyDescent="0.25"/>
    <row r="4794" s="6" customFormat="1" x14ac:dyDescent="0.25"/>
    <row r="4795" s="6" customFormat="1" x14ac:dyDescent="0.25"/>
    <row r="4796" s="6" customFormat="1" x14ac:dyDescent="0.25"/>
    <row r="4797" s="6" customFormat="1" x14ac:dyDescent="0.25"/>
    <row r="4798" s="6" customFormat="1" x14ac:dyDescent="0.25"/>
    <row r="4799" s="6" customFormat="1" x14ac:dyDescent="0.25"/>
    <row r="4800" s="6" customFormat="1" x14ac:dyDescent="0.25"/>
    <row r="4801" s="6" customFormat="1" x14ac:dyDescent="0.25"/>
    <row r="4802" s="6" customFormat="1" x14ac:dyDescent="0.25"/>
    <row r="4803" s="6" customFormat="1" x14ac:dyDescent="0.25"/>
    <row r="4804" s="6" customFormat="1" x14ac:dyDescent="0.25"/>
    <row r="4805" s="6" customFormat="1" x14ac:dyDescent="0.25"/>
    <row r="4806" s="6" customFormat="1" x14ac:dyDescent="0.25"/>
    <row r="4807" s="6" customFormat="1" x14ac:dyDescent="0.25"/>
    <row r="4808" s="6" customFormat="1" x14ac:dyDescent="0.25"/>
    <row r="4809" s="6" customFormat="1" x14ac:dyDescent="0.25"/>
    <row r="4810" s="6" customFormat="1" x14ac:dyDescent="0.25"/>
    <row r="4811" s="6" customFormat="1" x14ac:dyDescent="0.25"/>
    <row r="4812" s="6" customFormat="1" x14ac:dyDescent="0.25"/>
    <row r="4813" s="6" customFormat="1" x14ac:dyDescent="0.25"/>
    <row r="4814" s="6" customFormat="1" x14ac:dyDescent="0.25"/>
    <row r="4815" s="6" customFormat="1" x14ac:dyDescent="0.25"/>
    <row r="4816" s="6" customFormat="1" x14ac:dyDescent="0.25"/>
    <row r="4817" s="6" customFormat="1" x14ac:dyDescent="0.25"/>
    <row r="4818" s="6" customFormat="1" x14ac:dyDescent="0.25"/>
    <row r="4819" s="6" customFormat="1" x14ac:dyDescent="0.25"/>
    <row r="4820" s="6" customFormat="1" x14ac:dyDescent="0.25"/>
    <row r="4821" s="6" customFormat="1" x14ac:dyDescent="0.25"/>
    <row r="4822" s="6" customFormat="1" x14ac:dyDescent="0.25"/>
    <row r="4823" s="6" customFormat="1" x14ac:dyDescent="0.25"/>
    <row r="4824" s="6" customFormat="1" x14ac:dyDescent="0.25"/>
    <row r="4825" s="6" customFormat="1" x14ac:dyDescent="0.25"/>
    <row r="4826" s="6" customFormat="1" x14ac:dyDescent="0.25"/>
    <row r="4827" s="6" customFormat="1" x14ac:dyDescent="0.25"/>
    <row r="4828" s="6" customFormat="1" x14ac:dyDescent="0.25"/>
    <row r="4829" s="6" customFormat="1" x14ac:dyDescent="0.25"/>
    <row r="4830" s="6" customFormat="1" x14ac:dyDescent="0.25"/>
    <row r="4831" s="6" customFormat="1" x14ac:dyDescent="0.25"/>
    <row r="4832" s="6" customFormat="1" x14ac:dyDescent="0.25"/>
    <row r="4833" s="6" customFormat="1" x14ac:dyDescent="0.25"/>
    <row r="4834" s="6" customFormat="1" x14ac:dyDescent="0.25"/>
    <row r="4835" s="6" customFormat="1" x14ac:dyDescent="0.25"/>
    <row r="4836" s="6" customFormat="1" x14ac:dyDescent="0.25"/>
    <row r="4837" s="6" customFormat="1" x14ac:dyDescent="0.25"/>
    <row r="4838" s="6" customFormat="1" x14ac:dyDescent="0.25"/>
    <row r="4839" s="6" customFormat="1" x14ac:dyDescent="0.25"/>
    <row r="4840" s="6" customFormat="1" x14ac:dyDescent="0.25"/>
    <row r="4841" s="6" customFormat="1" x14ac:dyDescent="0.25"/>
    <row r="4842" s="6" customFormat="1" x14ac:dyDescent="0.25"/>
    <row r="4843" s="6" customFormat="1" x14ac:dyDescent="0.25"/>
    <row r="4844" s="6" customFormat="1" x14ac:dyDescent="0.25"/>
    <row r="4845" s="6" customFormat="1" x14ac:dyDescent="0.25"/>
    <row r="4846" s="6" customFormat="1" x14ac:dyDescent="0.25"/>
    <row r="4847" s="6" customFormat="1" x14ac:dyDescent="0.25"/>
    <row r="4848" s="6" customFormat="1" x14ac:dyDescent="0.25"/>
    <row r="4849" s="6" customFormat="1" x14ac:dyDescent="0.25"/>
    <row r="4850" s="6" customFormat="1" x14ac:dyDescent="0.25"/>
    <row r="4851" s="6" customFormat="1" x14ac:dyDescent="0.25"/>
    <row r="4852" s="6" customFormat="1" x14ac:dyDescent="0.25"/>
    <row r="4853" s="6" customFormat="1" x14ac:dyDescent="0.25"/>
    <row r="4854" s="6" customFormat="1" x14ac:dyDescent="0.25"/>
    <row r="4855" s="6" customFormat="1" x14ac:dyDescent="0.25"/>
    <row r="4856" s="6" customFormat="1" x14ac:dyDescent="0.25"/>
    <row r="4857" s="6" customFormat="1" x14ac:dyDescent="0.25"/>
    <row r="4858" s="6" customFormat="1" x14ac:dyDescent="0.25"/>
    <row r="4859" s="6" customFormat="1" x14ac:dyDescent="0.25"/>
    <row r="4860" s="6" customFormat="1" x14ac:dyDescent="0.25"/>
    <row r="4861" s="6" customFormat="1" x14ac:dyDescent="0.25"/>
    <row r="4862" s="6" customFormat="1" x14ac:dyDescent="0.25"/>
    <row r="4863" s="6" customFormat="1" x14ac:dyDescent="0.25"/>
    <row r="4864" s="6" customFormat="1" x14ac:dyDescent="0.25"/>
    <row r="4865" s="6" customFormat="1" x14ac:dyDescent="0.25"/>
    <row r="4866" s="6" customFormat="1" x14ac:dyDescent="0.25"/>
    <row r="4867" s="6" customFormat="1" x14ac:dyDescent="0.25"/>
    <row r="4868" s="6" customFormat="1" x14ac:dyDescent="0.25"/>
    <row r="4869" s="6" customFormat="1" x14ac:dyDescent="0.25"/>
    <row r="4870" s="6" customFormat="1" x14ac:dyDescent="0.25"/>
    <row r="4871" s="6" customFormat="1" x14ac:dyDescent="0.25"/>
    <row r="4872" s="6" customFormat="1" x14ac:dyDescent="0.25"/>
    <row r="4873" s="6" customFormat="1" x14ac:dyDescent="0.25"/>
    <row r="4874" s="6" customFormat="1" x14ac:dyDescent="0.25"/>
    <row r="4875" s="6" customFormat="1" x14ac:dyDescent="0.25"/>
    <row r="4876" s="6" customFormat="1" x14ac:dyDescent="0.25"/>
    <row r="4877" s="6" customFormat="1" x14ac:dyDescent="0.25"/>
    <row r="4878" s="6" customFormat="1" x14ac:dyDescent="0.25"/>
    <row r="4879" s="6" customFormat="1" x14ac:dyDescent="0.25"/>
    <row r="4880" s="6" customFormat="1" x14ac:dyDescent="0.25"/>
    <row r="4881" s="6" customFormat="1" x14ac:dyDescent="0.25"/>
    <row r="4882" s="6" customFormat="1" x14ac:dyDescent="0.25"/>
    <row r="4883" s="6" customFormat="1" x14ac:dyDescent="0.25"/>
    <row r="4884" s="6" customFormat="1" x14ac:dyDescent="0.25"/>
    <row r="4885" s="6" customFormat="1" x14ac:dyDescent="0.25"/>
    <row r="4886" s="6" customFormat="1" x14ac:dyDescent="0.25"/>
    <row r="4887" s="6" customFormat="1" x14ac:dyDescent="0.25"/>
    <row r="4888" s="6" customFormat="1" x14ac:dyDescent="0.25"/>
    <row r="4889" s="6" customFormat="1" x14ac:dyDescent="0.25"/>
    <row r="4890" s="6" customFormat="1" x14ac:dyDescent="0.25"/>
    <row r="4891" s="6" customFormat="1" x14ac:dyDescent="0.25"/>
    <row r="4892" s="6" customFormat="1" x14ac:dyDescent="0.25"/>
    <row r="4893" s="6" customFormat="1" x14ac:dyDescent="0.25"/>
    <row r="4894" s="6" customFormat="1" x14ac:dyDescent="0.25"/>
    <row r="4895" s="6" customFormat="1" x14ac:dyDescent="0.25"/>
    <row r="4896" s="6" customFormat="1" x14ac:dyDescent="0.25"/>
    <row r="4897" s="6" customFormat="1" x14ac:dyDescent="0.25"/>
    <row r="4898" s="6" customFormat="1" x14ac:dyDescent="0.25"/>
    <row r="4899" s="6" customFormat="1" x14ac:dyDescent="0.25"/>
    <row r="4900" s="6" customFormat="1" x14ac:dyDescent="0.25"/>
    <row r="4901" s="6" customFormat="1" x14ac:dyDescent="0.25"/>
    <row r="4902" s="6" customFormat="1" x14ac:dyDescent="0.25"/>
    <row r="4903" s="6" customFormat="1" x14ac:dyDescent="0.25"/>
    <row r="4904" s="6" customFormat="1" x14ac:dyDescent="0.25"/>
    <row r="4905" s="6" customFormat="1" x14ac:dyDescent="0.25"/>
    <row r="4906" s="6" customFormat="1" x14ac:dyDescent="0.25"/>
    <row r="4907" s="6" customFormat="1" x14ac:dyDescent="0.25"/>
    <row r="4908" s="6" customFormat="1" x14ac:dyDescent="0.25"/>
    <row r="4909" s="6" customFormat="1" x14ac:dyDescent="0.25"/>
    <row r="4910" s="6" customFormat="1" x14ac:dyDescent="0.25"/>
    <row r="4911" s="6" customFormat="1" x14ac:dyDescent="0.25"/>
    <row r="4912" s="6" customFormat="1" x14ac:dyDescent="0.25"/>
    <row r="4913" s="6" customFormat="1" x14ac:dyDescent="0.25"/>
    <row r="4914" s="6" customFormat="1" x14ac:dyDescent="0.25"/>
    <row r="4915" s="6" customFormat="1" x14ac:dyDescent="0.25"/>
    <row r="4916" s="6" customFormat="1" x14ac:dyDescent="0.25"/>
    <row r="4917" s="6" customFormat="1" x14ac:dyDescent="0.25"/>
    <row r="4918" s="6" customFormat="1" x14ac:dyDescent="0.25"/>
    <row r="4919" s="6" customFormat="1" x14ac:dyDescent="0.25"/>
    <row r="4920" s="6" customFormat="1" x14ac:dyDescent="0.25"/>
    <row r="4921" s="6" customFormat="1" x14ac:dyDescent="0.25"/>
    <row r="4922" s="6" customFormat="1" x14ac:dyDescent="0.25"/>
    <row r="4923" s="6" customFormat="1" x14ac:dyDescent="0.25"/>
    <row r="4924" s="6" customFormat="1" x14ac:dyDescent="0.25"/>
    <row r="4925" s="6" customFormat="1" x14ac:dyDescent="0.25"/>
    <row r="4926" s="6" customFormat="1" x14ac:dyDescent="0.25"/>
    <row r="4927" s="6" customFormat="1" x14ac:dyDescent="0.25"/>
    <row r="4928" s="6" customFormat="1" x14ac:dyDescent="0.25"/>
    <row r="4929" s="6" customFormat="1" x14ac:dyDescent="0.25"/>
    <row r="4930" s="6" customFormat="1" x14ac:dyDescent="0.25"/>
    <row r="4931" s="6" customFormat="1" x14ac:dyDescent="0.25"/>
    <row r="4932" s="6" customFormat="1" x14ac:dyDescent="0.25"/>
    <row r="4933" s="6" customFormat="1" x14ac:dyDescent="0.25"/>
    <row r="4934" s="6" customFormat="1" x14ac:dyDescent="0.25"/>
    <row r="4935" s="6" customFormat="1" x14ac:dyDescent="0.25"/>
    <row r="4936" s="6" customFormat="1" x14ac:dyDescent="0.25"/>
    <row r="4937" s="6" customFormat="1" x14ac:dyDescent="0.25"/>
    <row r="4938" s="6" customFormat="1" x14ac:dyDescent="0.25"/>
    <row r="4939" s="6" customFormat="1" x14ac:dyDescent="0.25"/>
    <row r="4940" s="6" customFormat="1" x14ac:dyDescent="0.25"/>
    <row r="4941" s="6" customFormat="1" x14ac:dyDescent="0.25"/>
    <row r="4942" s="6" customFormat="1" x14ac:dyDescent="0.25"/>
    <row r="4943" s="6" customFormat="1" x14ac:dyDescent="0.25"/>
    <row r="4944" s="6" customFormat="1" x14ac:dyDescent="0.25"/>
    <row r="4945" s="6" customFormat="1" x14ac:dyDescent="0.25"/>
    <row r="4946" s="6" customFormat="1" x14ac:dyDescent="0.25"/>
    <row r="4947" s="6" customFormat="1" x14ac:dyDescent="0.25"/>
    <row r="4948" s="6" customFormat="1" x14ac:dyDescent="0.25"/>
    <row r="4949" s="6" customFormat="1" x14ac:dyDescent="0.25"/>
    <row r="4950" s="6" customFormat="1" x14ac:dyDescent="0.25"/>
    <row r="4951" s="6" customFormat="1" x14ac:dyDescent="0.25"/>
    <row r="4952" s="6" customFormat="1" x14ac:dyDescent="0.25"/>
    <row r="4953" s="6" customFormat="1" x14ac:dyDescent="0.25"/>
    <row r="4954" s="6" customFormat="1" x14ac:dyDescent="0.25"/>
    <row r="4955" s="6" customFormat="1" x14ac:dyDescent="0.25"/>
    <row r="4956" s="6" customFormat="1" x14ac:dyDescent="0.25"/>
    <row r="4957" s="6" customFormat="1" x14ac:dyDescent="0.25"/>
    <row r="4958" s="6" customFormat="1" x14ac:dyDescent="0.25"/>
    <row r="4959" s="6" customFormat="1" x14ac:dyDescent="0.25"/>
    <row r="4960" s="6" customFormat="1" x14ac:dyDescent="0.25"/>
    <row r="4961" s="6" customFormat="1" x14ac:dyDescent="0.25"/>
    <row r="4962" s="6" customFormat="1" x14ac:dyDescent="0.25"/>
    <row r="4963" s="6" customFormat="1" x14ac:dyDescent="0.25"/>
    <row r="4964" s="6" customFormat="1" x14ac:dyDescent="0.25"/>
    <row r="4965" s="6" customFormat="1" x14ac:dyDescent="0.25"/>
    <row r="4966" s="6" customFormat="1" x14ac:dyDescent="0.25"/>
    <row r="4967" s="6" customFormat="1" x14ac:dyDescent="0.25"/>
    <row r="4968" s="6" customFormat="1" x14ac:dyDescent="0.25"/>
    <row r="4969" s="6" customFormat="1" x14ac:dyDescent="0.25"/>
    <row r="4970" s="6" customFormat="1" x14ac:dyDescent="0.25"/>
    <row r="4971" s="6" customFormat="1" x14ac:dyDescent="0.25"/>
    <row r="4972" s="6" customFormat="1" x14ac:dyDescent="0.25"/>
    <row r="4973" s="6" customFormat="1" x14ac:dyDescent="0.25"/>
    <row r="4974" s="6" customFormat="1" x14ac:dyDescent="0.25"/>
    <row r="4975" s="6" customFormat="1" x14ac:dyDescent="0.25"/>
    <row r="4976" s="6" customFormat="1" x14ac:dyDescent="0.25"/>
    <row r="4977" s="6" customFormat="1" x14ac:dyDescent="0.25"/>
    <row r="4978" s="6" customFormat="1" x14ac:dyDescent="0.25"/>
    <row r="4979" s="6" customFormat="1" x14ac:dyDescent="0.25"/>
    <row r="4980" s="6" customFormat="1" x14ac:dyDescent="0.25"/>
    <row r="4981" s="6" customFormat="1" x14ac:dyDescent="0.25"/>
    <row r="4982" s="6" customFormat="1" x14ac:dyDescent="0.25"/>
    <row r="4983" s="6" customFormat="1" x14ac:dyDescent="0.25"/>
    <row r="4984" s="6" customFormat="1" x14ac:dyDescent="0.25"/>
    <row r="4985" s="6" customFormat="1" x14ac:dyDescent="0.25"/>
    <row r="4986" s="6" customFormat="1" x14ac:dyDescent="0.25"/>
    <row r="4987" s="6" customFormat="1" x14ac:dyDescent="0.25"/>
    <row r="4988" s="6" customFormat="1" x14ac:dyDescent="0.25"/>
    <row r="4989" s="6" customFormat="1" x14ac:dyDescent="0.25"/>
    <row r="4990" s="6" customFormat="1" x14ac:dyDescent="0.25"/>
    <row r="4991" s="6" customFormat="1" x14ac:dyDescent="0.25"/>
    <row r="4992" s="6" customFormat="1" x14ac:dyDescent="0.25"/>
    <row r="4993" s="6" customFormat="1" x14ac:dyDescent="0.25"/>
    <row r="4994" s="6" customFormat="1" x14ac:dyDescent="0.25"/>
    <row r="4995" s="6" customFormat="1" x14ac:dyDescent="0.25"/>
    <row r="4996" s="6" customFormat="1" x14ac:dyDescent="0.25"/>
    <row r="4997" s="6" customFormat="1" x14ac:dyDescent="0.25"/>
    <row r="4998" s="6" customFormat="1" x14ac:dyDescent="0.25"/>
    <row r="4999" s="6" customFormat="1" x14ac:dyDescent="0.25"/>
    <row r="5000" s="6" customFormat="1" x14ac:dyDescent="0.25"/>
    <row r="5001" s="6" customFormat="1" x14ac:dyDescent="0.25"/>
    <row r="5002" s="6" customFormat="1" x14ac:dyDescent="0.25"/>
    <row r="5003" s="6" customFormat="1" x14ac:dyDescent="0.25"/>
    <row r="5004" s="6" customFormat="1" x14ac:dyDescent="0.25"/>
    <row r="5005" s="6" customFormat="1" x14ac:dyDescent="0.25"/>
    <row r="5006" s="6" customFormat="1" x14ac:dyDescent="0.25"/>
    <row r="5007" s="6" customFormat="1" x14ac:dyDescent="0.25"/>
    <row r="5008" s="6" customFormat="1" x14ac:dyDescent="0.25"/>
    <row r="5009" s="6" customFormat="1" x14ac:dyDescent="0.25"/>
    <row r="5010" s="6" customFormat="1" x14ac:dyDescent="0.25"/>
    <row r="5011" s="6" customFormat="1" x14ac:dyDescent="0.25"/>
    <row r="5012" s="6" customFormat="1" x14ac:dyDescent="0.25"/>
    <row r="5013" s="6" customFormat="1" x14ac:dyDescent="0.25"/>
    <row r="5014" s="6" customFormat="1" x14ac:dyDescent="0.25"/>
    <row r="5015" s="6" customFormat="1" x14ac:dyDescent="0.25"/>
    <row r="5016" s="6" customFormat="1" x14ac:dyDescent="0.25"/>
    <row r="5017" s="6" customFormat="1" x14ac:dyDescent="0.25"/>
    <row r="5018" s="6" customFormat="1" x14ac:dyDescent="0.25"/>
    <row r="5019" s="6" customFormat="1" x14ac:dyDescent="0.25"/>
    <row r="5020" s="6" customFormat="1" x14ac:dyDescent="0.25"/>
    <row r="5021" s="6" customFormat="1" x14ac:dyDescent="0.25"/>
    <row r="5022" s="6" customFormat="1" x14ac:dyDescent="0.25"/>
    <row r="5023" s="6" customFormat="1" x14ac:dyDescent="0.25"/>
    <row r="5024" s="6" customFormat="1" x14ac:dyDescent="0.25"/>
    <row r="5025" s="6" customFormat="1" x14ac:dyDescent="0.25"/>
    <row r="5026" s="6" customFormat="1" x14ac:dyDescent="0.25"/>
    <row r="5027" s="6" customFormat="1" x14ac:dyDescent="0.25"/>
    <row r="5028" s="6" customFormat="1" x14ac:dyDescent="0.25"/>
    <row r="5029" s="6" customFormat="1" x14ac:dyDescent="0.25"/>
    <row r="5030" s="6" customFormat="1" x14ac:dyDescent="0.25"/>
    <row r="5031" s="6" customFormat="1" x14ac:dyDescent="0.25"/>
    <row r="5032" s="6" customFormat="1" x14ac:dyDescent="0.25"/>
    <row r="5033" s="6" customFormat="1" x14ac:dyDescent="0.25"/>
    <row r="5034" s="6" customFormat="1" x14ac:dyDescent="0.25"/>
    <row r="5035" s="6" customFormat="1" x14ac:dyDescent="0.25"/>
    <row r="5036" s="6" customFormat="1" x14ac:dyDescent="0.25"/>
    <row r="5037" s="6" customFormat="1" x14ac:dyDescent="0.25"/>
    <row r="5038" s="6" customFormat="1" x14ac:dyDescent="0.25"/>
    <row r="5039" s="6" customFormat="1" x14ac:dyDescent="0.25"/>
    <row r="5040" s="6" customFormat="1" x14ac:dyDescent="0.25"/>
    <row r="5041" s="6" customFormat="1" x14ac:dyDescent="0.25"/>
    <row r="5042" s="6" customFormat="1" x14ac:dyDescent="0.25"/>
    <row r="5043" s="6" customFormat="1" x14ac:dyDescent="0.25"/>
    <row r="5044" s="6" customFormat="1" x14ac:dyDescent="0.25"/>
    <row r="5045" s="6" customFormat="1" x14ac:dyDescent="0.25"/>
    <row r="5046" s="6" customFormat="1" x14ac:dyDescent="0.25"/>
    <row r="5047" s="6" customFormat="1" x14ac:dyDescent="0.25"/>
    <row r="5048" s="6" customFormat="1" x14ac:dyDescent="0.25"/>
    <row r="5049" s="6" customFormat="1" x14ac:dyDescent="0.25"/>
    <row r="5050" s="6" customFormat="1" x14ac:dyDescent="0.25"/>
    <row r="5051" s="6" customFormat="1" x14ac:dyDescent="0.25"/>
    <row r="5052" s="6" customFormat="1" x14ac:dyDescent="0.25"/>
    <row r="5053" s="6" customFormat="1" x14ac:dyDescent="0.25"/>
    <row r="5054" s="6" customFormat="1" x14ac:dyDescent="0.25"/>
    <row r="5055" s="6" customFormat="1" x14ac:dyDescent="0.25"/>
    <row r="5056" s="6" customFormat="1" x14ac:dyDescent="0.25"/>
    <row r="5057" s="6" customFormat="1" x14ac:dyDescent="0.25"/>
    <row r="5058" s="6" customFormat="1" x14ac:dyDescent="0.25"/>
    <row r="5059" s="6" customFormat="1" x14ac:dyDescent="0.25"/>
    <row r="5060" s="6" customFormat="1" x14ac:dyDescent="0.25"/>
    <row r="5061" s="6" customFormat="1" x14ac:dyDescent="0.25"/>
    <row r="5062" s="6" customFormat="1" x14ac:dyDescent="0.25"/>
    <row r="5063" s="6" customFormat="1" x14ac:dyDescent="0.25"/>
    <row r="5064" s="6" customFormat="1" x14ac:dyDescent="0.25"/>
    <row r="5065" s="6" customFormat="1" x14ac:dyDescent="0.25"/>
    <row r="5066" s="6" customFormat="1" x14ac:dyDescent="0.25"/>
    <row r="5067" s="6" customFormat="1" x14ac:dyDescent="0.25"/>
    <row r="5068" s="6" customFormat="1" x14ac:dyDescent="0.25"/>
    <row r="5069" s="6" customFormat="1" x14ac:dyDescent="0.25"/>
    <row r="5070" s="6" customFormat="1" x14ac:dyDescent="0.25"/>
    <row r="5071" s="6" customFormat="1" x14ac:dyDescent="0.25"/>
    <row r="5072" s="6" customFormat="1" x14ac:dyDescent="0.25"/>
    <row r="5073" s="6" customFormat="1" x14ac:dyDescent="0.25"/>
    <row r="5074" s="6" customFormat="1" x14ac:dyDescent="0.25"/>
    <row r="5075" s="6" customFormat="1" x14ac:dyDescent="0.25"/>
    <row r="5076" s="6" customFormat="1" x14ac:dyDescent="0.25"/>
    <row r="5077" s="6" customFormat="1" x14ac:dyDescent="0.25"/>
    <row r="5078" s="6" customFormat="1" x14ac:dyDescent="0.25"/>
    <row r="5079" s="6" customFormat="1" x14ac:dyDescent="0.25"/>
    <row r="5080" s="6" customFormat="1" x14ac:dyDescent="0.25"/>
    <row r="5081" s="6" customFormat="1" x14ac:dyDescent="0.25"/>
    <row r="5082" s="6" customFormat="1" x14ac:dyDescent="0.25"/>
    <row r="5083" s="6" customFormat="1" x14ac:dyDescent="0.25"/>
    <row r="5084" s="6" customFormat="1" x14ac:dyDescent="0.25"/>
    <row r="5085" s="6" customFormat="1" x14ac:dyDescent="0.25"/>
    <row r="5086" s="6" customFormat="1" x14ac:dyDescent="0.25"/>
    <row r="5087" s="6" customFormat="1" x14ac:dyDescent="0.25"/>
    <row r="5088" s="6" customFormat="1" x14ac:dyDescent="0.25"/>
    <row r="5089" s="6" customFormat="1" x14ac:dyDescent="0.25"/>
    <row r="5090" s="6" customFormat="1" x14ac:dyDescent="0.25"/>
    <row r="5091" s="6" customFormat="1" x14ac:dyDescent="0.25"/>
    <row r="5092" s="6" customFormat="1" x14ac:dyDescent="0.25"/>
    <row r="5093" s="6" customFormat="1" x14ac:dyDescent="0.25"/>
    <row r="5094" s="6" customFormat="1" x14ac:dyDescent="0.25"/>
    <row r="5095" s="6" customFormat="1" x14ac:dyDescent="0.25"/>
    <row r="5096" s="6" customFormat="1" x14ac:dyDescent="0.25"/>
    <row r="5097" s="6" customFormat="1" x14ac:dyDescent="0.25"/>
    <row r="5098" s="6" customFormat="1" x14ac:dyDescent="0.25"/>
    <row r="5099" s="6" customFormat="1" x14ac:dyDescent="0.25"/>
    <row r="5100" s="6" customFormat="1" x14ac:dyDescent="0.25"/>
    <row r="5101" s="6" customFormat="1" x14ac:dyDescent="0.25"/>
    <row r="5102" s="6" customFormat="1" x14ac:dyDescent="0.25"/>
    <row r="5103" s="6" customFormat="1" x14ac:dyDescent="0.25"/>
    <row r="5104" s="6" customFormat="1" x14ac:dyDescent="0.25"/>
    <row r="5105" s="6" customFormat="1" x14ac:dyDescent="0.25"/>
    <row r="5106" s="6" customFormat="1" x14ac:dyDescent="0.25"/>
    <row r="5107" s="6" customFormat="1" x14ac:dyDescent="0.25"/>
    <row r="5108" s="6" customFormat="1" x14ac:dyDescent="0.25"/>
    <row r="5109" s="6" customFormat="1" x14ac:dyDescent="0.25"/>
    <row r="5110" s="6" customFormat="1" x14ac:dyDescent="0.25"/>
    <row r="5111" s="6" customFormat="1" x14ac:dyDescent="0.25"/>
    <row r="5112" s="6" customFormat="1" x14ac:dyDescent="0.25"/>
    <row r="5113" s="6" customFormat="1" x14ac:dyDescent="0.25"/>
    <row r="5114" s="6" customFormat="1" x14ac:dyDescent="0.25"/>
    <row r="5115" s="6" customFormat="1" x14ac:dyDescent="0.25"/>
    <row r="5116" s="6" customFormat="1" x14ac:dyDescent="0.25"/>
    <row r="5117" s="6" customFormat="1" x14ac:dyDescent="0.25"/>
    <row r="5118" s="6" customFormat="1" x14ac:dyDescent="0.25"/>
    <row r="5119" s="6" customFormat="1" x14ac:dyDescent="0.25"/>
    <row r="5120" s="6" customFormat="1" x14ac:dyDescent="0.25"/>
    <row r="5121" s="6" customFormat="1" x14ac:dyDescent="0.25"/>
    <row r="5122" s="6" customFormat="1" x14ac:dyDescent="0.25"/>
    <row r="5123" s="6" customFormat="1" x14ac:dyDescent="0.25"/>
    <row r="5124" s="6" customFormat="1" x14ac:dyDescent="0.25"/>
    <row r="5125" s="6" customFormat="1" x14ac:dyDescent="0.25"/>
    <row r="5126" s="6" customFormat="1" x14ac:dyDescent="0.25"/>
    <row r="5127" s="6" customFormat="1" x14ac:dyDescent="0.25"/>
    <row r="5128" s="6" customFormat="1" x14ac:dyDescent="0.25"/>
    <row r="5129" s="6" customFormat="1" x14ac:dyDescent="0.25"/>
    <row r="5130" s="6" customFormat="1" x14ac:dyDescent="0.25"/>
    <row r="5131" s="6" customFormat="1" x14ac:dyDescent="0.25"/>
    <row r="5132" s="6" customFormat="1" x14ac:dyDescent="0.25"/>
    <row r="5133" s="6" customFormat="1" x14ac:dyDescent="0.25"/>
    <row r="5134" s="6" customFormat="1" x14ac:dyDescent="0.25"/>
    <row r="5135" s="6" customFormat="1" x14ac:dyDescent="0.25"/>
    <row r="5136" s="6" customFormat="1" x14ac:dyDescent="0.25"/>
    <row r="5137" s="6" customFormat="1" x14ac:dyDescent="0.25"/>
    <row r="5138" s="6" customFormat="1" x14ac:dyDescent="0.25"/>
    <row r="5139" s="6" customFormat="1" x14ac:dyDescent="0.25"/>
    <row r="5140" s="6" customFormat="1" x14ac:dyDescent="0.25"/>
    <row r="5141" s="6" customFormat="1" x14ac:dyDescent="0.25"/>
    <row r="5142" s="6" customFormat="1" x14ac:dyDescent="0.25"/>
    <row r="5143" s="6" customFormat="1" x14ac:dyDescent="0.25"/>
    <row r="5144" s="6" customFormat="1" x14ac:dyDescent="0.25"/>
    <row r="5145" s="6" customFormat="1" x14ac:dyDescent="0.25"/>
    <row r="5146" s="6" customFormat="1" x14ac:dyDescent="0.25"/>
    <row r="5147" s="6" customFormat="1" x14ac:dyDescent="0.25"/>
    <row r="5148" s="6" customFormat="1" x14ac:dyDescent="0.25"/>
    <row r="5149" s="6" customFormat="1" x14ac:dyDescent="0.25"/>
    <row r="5150" s="6" customFormat="1" x14ac:dyDescent="0.25"/>
    <row r="5151" s="6" customFormat="1" x14ac:dyDescent="0.25"/>
    <row r="5152" s="6" customFormat="1" x14ac:dyDescent="0.25"/>
    <row r="5153" s="6" customFormat="1" x14ac:dyDescent="0.25"/>
    <row r="5154" s="6" customFormat="1" x14ac:dyDescent="0.25"/>
    <row r="5155" s="6" customFormat="1" x14ac:dyDescent="0.25"/>
    <row r="5156" s="6" customFormat="1" x14ac:dyDescent="0.25"/>
    <row r="5157" s="6" customFormat="1" x14ac:dyDescent="0.25"/>
    <row r="5158" s="6" customFormat="1" x14ac:dyDescent="0.25"/>
    <row r="5159" s="6" customFormat="1" x14ac:dyDescent="0.25"/>
    <row r="5160" s="6" customFormat="1" x14ac:dyDescent="0.25"/>
    <row r="5161" s="6" customFormat="1" x14ac:dyDescent="0.25"/>
    <row r="5162" s="6" customFormat="1" x14ac:dyDescent="0.25"/>
    <row r="5163" s="6" customFormat="1" x14ac:dyDescent="0.25"/>
    <row r="5164" s="6" customFormat="1" x14ac:dyDescent="0.25"/>
    <row r="5165" s="6" customFormat="1" x14ac:dyDescent="0.25"/>
    <row r="5166" s="6" customFormat="1" x14ac:dyDescent="0.25"/>
    <row r="5167" s="6" customFormat="1" x14ac:dyDescent="0.25"/>
    <row r="5168" s="6" customFormat="1" x14ac:dyDescent="0.25"/>
    <row r="5169" s="6" customFormat="1" x14ac:dyDescent="0.25"/>
    <row r="5170" s="6" customFormat="1" x14ac:dyDescent="0.25"/>
    <row r="5171" s="6" customFormat="1" x14ac:dyDescent="0.25"/>
    <row r="5172" s="6" customFormat="1" x14ac:dyDescent="0.25"/>
    <row r="5173" s="6" customFormat="1" x14ac:dyDescent="0.25"/>
    <row r="5174" s="6" customFormat="1" x14ac:dyDescent="0.25"/>
    <row r="5175" s="6" customFormat="1" x14ac:dyDescent="0.25"/>
    <row r="5176" s="6" customFormat="1" x14ac:dyDescent="0.25"/>
    <row r="5177" s="6" customFormat="1" x14ac:dyDescent="0.25"/>
    <row r="5178" s="6" customFormat="1" x14ac:dyDescent="0.25"/>
    <row r="5179" s="6" customFormat="1" x14ac:dyDescent="0.25"/>
    <row r="5180" s="6" customFormat="1" x14ac:dyDescent="0.25"/>
    <row r="5181" s="6" customFormat="1" x14ac:dyDescent="0.25"/>
    <row r="5182" s="6" customFormat="1" x14ac:dyDescent="0.25"/>
    <row r="5183" s="6" customFormat="1" x14ac:dyDescent="0.25"/>
    <row r="5184" s="6" customFormat="1" x14ac:dyDescent="0.25"/>
    <row r="5185" s="6" customFormat="1" x14ac:dyDescent="0.25"/>
    <row r="5186" s="6" customFormat="1" x14ac:dyDescent="0.25"/>
    <row r="5187" s="6" customFormat="1" x14ac:dyDescent="0.25"/>
    <row r="5188" s="6" customFormat="1" x14ac:dyDescent="0.25"/>
    <row r="5189" s="6" customFormat="1" x14ac:dyDescent="0.25"/>
    <row r="5190" s="6" customFormat="1" x14ac:dyDescent="0.25"/>
    <row r="5191" s="6" customFormat="1" x14ac:dyDescent="0.25"/>
    <row r="5192" s="6" customFormat="1" x14ac:dyDescent="0.25"/>
    <row r="5193" s="6" customFormat="1" x14ac:dyDescent="0.25"/>
    <row r="5194" s="6" customFormat="1" x14ac:dyDescent="0.25"/>
    <row r="5195" s="6" customFormat="1" x14ac:dyDescent="0.25"/>
    <row r="5196" s="6" customFormat="1" x14ac:dyDescent="0.25"/>
    <row r="5197" s="6" customFormat="1" x14ac:dyDescent="0.25"/>
    <row r="5198" s="6" customFormat="1" x14ac:dyDescent="0.25"/>
    <row r="5199" s="6" customFormat="1" x14ac:dyDescent="0.25"/>
    <row r="5200" s="6" customFormat="1" x14ac:dyDescent="0.25"/>
    <row r="5201" s="6" customFormat="1" x14ac:dyDescent="0.25"/>
    <row r="5202" s="6" customFormat="1" x14ac:dyDescent="0.25"/>
    <row r="5203" s="6" customFormat="1" x14ac:dyDescent="0.25"/>
    <row r="5204" s="6" customFormat="1" x14ac:dyDescent="0.25"/>
    <row r="5205" s="6" customFormat="1" x14ac:dyDescent="0.25"/>
    <row r="5206" s="6" customFormat="1" x14ac:dyDescent="0.25"/>
    <row r="5207" s="6" customFormat="1" x14ac:dyDescent="0.25"/>
    <row r="5208" s="6" customFormat="1" x14ac:dyDescent="0.25"/>
    <row r="5209" s="6" customFormat="1" x14ac:dyDescent="0.25"/>
    <row r="5210" s="6" customFormat="1" x14ac:dyDescent="0.25"/>
    <row r="5211" s="6" customFormat="1" x14ac:dyDescent="0.25"/>
    <row r="5212" s="6" customFormat="1" x14ac:dyDescent="0.25"/>
    <row r="5213" s="6" customFormat="1" x14ac:dyDescent="0.25"/>
    <row r="5214" s="6" customFormat="1" x14ac:dyDescent="0.25"/>
    <row r="5215" s="6" customFormat="1" x14ac:dyDescent="0.25"/>
    <row r="5216" s="6" customFormat="1" x14ac:dyDescent="0.25"/>
    <row r="5217" s="6" customFormat="1" x14ac:dyDescent="0.25"/>
    <row r="5218" s="6" customFormat="1" x14ac:dyDescent="0.25"/>
    <row r="5219" s="6" customFormat="1" x14ac:dyDescent="0.25"/>
    <row r="5220" s="6" customFormat="1" x14ac:dyDescent="0.25"/>
    <row r="5221" s="6" customFormat="1" x14ac:dyDescent="0.25"/>
    <row r="5222" s="6" customFormat="1" x14ac:dyDescent="0.25"/>
    <row r="5223" s="6" customFormat="1" x14ac:dyDescent="0.25"/>
    <row r="5224" s="6" customFormat="1" x14ac:dyDescent="0.25"/>
    <row r="5225" s="6" customFormat="1" x14ac:dyDescent="0.25"/>
    <row r="5226" s="6" customFormat="1" x14ac:dyDescent="0.25"/>
    <row r="5227" s="6" customFormat="1" x14ac:dyDescent="0.25"/>
    <row r="5228" s="6" customFormat="1" x14ac:dyDescent="0.25"/>
    <row r="5229" s="6" customFormat="1" x14ac:dyDescent="0.25"/>
    <row r="5230" s="6" customFormat="1" x14ac:dyDescent="0.25"/>
    <row r="5231" s="6" customFormat="1" x14ac:dyDescent="0.25"/>
    <row r="5232" s="6" customFormat="1" x14ac:dyDescent="0.25"/>
    <row r="5233" s="6" customFormat="1" x14ac:dyDescent="0.25"/>
    <row r="5234" s="6" customFormat="1" x14ac:dyDescent="0.25"/>
    <row r="5235" s="6" customFormat="1" x14ac:dyDescent="0.25"/>
    <row r="5236" s="6" customFormat="1" x14ac:dyDescent="0.25"/>
    <row r="5237" s="6" customFormat="1" x14ac:dyDescent="0.25"/>
    <row r="5238" s="6" customFormat="1" x14ac:dyDescent="0.25"/>
    <row r="5239" s="6" customFormat="1" x14ac:dyDescent="0.25"/>
    <row r="5240" s="6" customFormat="1" x14ac:dyDescent="0.25"/>
    <row r="5241" s="6" customFormat="1" x14ac:dyDescent="0.25"/>
    <row r="5242" s="6" customFormat="1" x14ac:dyDescent="0.25"/>
    <row r="5243" s="6" customFormat="1" x14ac:dyDescent="0.25"/>
    <row r="5244" s="6" customFormat="1" x14ac:dyDescent="0.25"/>
    <row r="5245" s="6" customFormat="1" x14ac:dyDescent="0.25"/>
    <row r="5246" s="6" customFormat="1" x14ac:dyDescent="0.25"/>
    <row r="5247" s="6" customFormat="1" x14ac:dyDescent="0.25"/>
    <row r="5248" s="6" customFormat="1" x14ac:dyDescent="0.25"/>
    <row r="5249" s="6" customFormat="1" x14ac:dyDescent="0.25"/>
    <row r="5250" s="6" customFormat="1" x14ac:dyDescent="0.25"/>
    <row r="5251" s="6" customFormat="1" x14ac:dyDescent="0.25"/>
    <row r="5252" s="6" customFormat="1" x14ac:dyDescent="0.25"/>
    <row r="5253" s="6" customFormat="1" x14ac:dyDescent="0.25"/>
    <row r="5254" s="6" customFormat="1" x14ac:dyDescent="0.25"/>
    <row r="5255" s="6" customFormat="1" x14ac:dyDescent="0.25"/>
    <row r="5256" s="6" customFormat="1" x14ac:dyDescent="0.25"/>
    <row r="5257" s="6" customFormat="1" x14ac:dyDescent="0.25"/>
    <row r="5258" s="6" customFormat="1" x14ac:dyDescent="0.25"/>
    <row r="5259" s="6" customFormat="1" x14ac:dyDescent="0.25"/>
    <row r="5260" s="6" customFormat="1" x14ac:dyDescent="0.25"/>
    <row r="5261" s="6" customFormat="1" x14ac:dyDescent="0.25"/>
    <row r="5262" s="6" customFormat="1" x14ac:dyDescent="0.25"/>
    <row r="5263" s="6" customFormat="1" x14ac:dyDescent="0.25"/>
    <row r="5264" s="6" customFormat="1" x14ac:dyDescent="0.25"/>
    <row r="5265" s="6" customFormat="1" x14ac:dyDescent="0.25"/>
    <row r="5266" s="6" customFormat="1" x14ac:dyDescent="0.25"/>
    <row r="5267" s="6" customFormat="1" x14ac:dyDescent="0.25"/>
    <row r="5268" s="6" customFormat="1" x14ac:dyDescent="0.25"/>
    <row r="5269" s="6" customFormat="1" x14ac:dyDescent="0.25"/>
    <row r="5270" s="6" customFormat="1" x14ac:dyDescent="0.25"/>
    <row r="5271" s="6" customFormat="1" x14ac:dyDescent="0.25"/>
    <row r="5272" s="6" customFormat="1" x14ac:dyDescent="0.25"/>
    <row r="5273" s="6" customFormat="1" x14ac:dyDescent="0.25"/>
    <row r="5274" s="6" customFormat="1" x14ac:dyDescent="0.25"/>
    <row r="5275" s="6" customFormat="1" x14ac:dyDescent="0.25"/>
    <row r="5276" s="6" customFormat="1" x14ac:dyDescent="0.25"/>
    <row r="5277" s="6" customFormat="1" x14ac:dyDescent="0.25"/>
    <row r="5278" s="6" customFormat="1" x14ac:dyDescent="0.25"/>
    <row r="5279" s="6" customFormat="1" x14ac:dyDescent="0.25"/>
    <row r="5280" s="6" customFormat="1" x14ac:dyDescent="0.25"/>
    <row r="5281" s="6" customFormat="1" x14ac:dyDescent="0.25"/>
    <row r="5282" s="6" customFormat="1" x14ac:dyDescent="0.25"/>
    <row r="5283" s="6" customFormat="1" x14ac:dyDescent="0.25"/>
    <row r="5284" s="6" customFormat="1" x14ac:dyDescent="0.25"/>
    <row r="5285" s="6" customFormat="1" x14ac:dyDescent="0.25"/>
    <row r="5286" s="6" customFormat="1" x14ac:dyDescent="0.25"/>
    <row r="5287" s="6" customFormat="1" x14ac:dyDescent="0.25"/>
    <row r="5288" s="6" customFormat="1" x14ac:dyDescent="0.25"/>
    <row r="5289" s="6" customFormat="1" x14ac:dyDescent="0.25"/>
    <row r="5290" s="6" customFormat="1" x14ac:dyDescent="0.25"/>
    <row r="5291" s="6" customFormat="1" x14ac:dyDescent="0.25"/>
    <row r="5292" s="6" customFormat="1" x14ac:dyDescent="0.25"/>
    <row r="5293" s="6" customFormat="1" x14ac:dyDescent="0.25"/>
    <row r="5294" s="6" customFormat="1" x14ac:dyDescent="0.25"/>
    <row r="5295" s="6" customFormat="1" x14ac:dyDescent="0.25"/>
    <row r="5296" s="6" customFormat="1" x14ac:dyDescent="0.25"/>
    <row r="5297" s="6" customFormat="1" x14ac:dyDescent="0.25"/>
    <row r="5298" s="6" customFormat="1" x14ac:dyDescent="0.25"/>
    <row r="5299" s="6" customFormat="1" x14ac:dyDescent="0.25"/>
    <row r="5300" s="6" customFormat="1" x14ac:dyDescent="0.25"/>
    <row r="5301" s="6" customFormat="1" x14ac:dyDescent="0.25"/>
    <row r="5302" s="6" customFormat="1" x14ac:dyDescent="0.25"/>
    <row r="5303" s="6" customFormat="1" x14ac:dyDescent="0.25"/>
    <row r="5304" s="6" customFormat="1" x14ac:dyDescent="0.25"/>
    <row r="5305" s="6" customFormat="1" x14ac:dyDescent="0.25"/>
    <row r="5306" s="6" customFormat="1" x14ac:dyDescent="0.25"/>
    <row r="5307" s="6" customFormat="1" x14ac:dyDescent="0.25"/>
    <row r="5308" s="6" customFormat="1" x14ac:dyDescent="0.25"/>
    <row r="5309" s="6" customFormat="1" x14ac:dyDescent="0.25"/>
    <row r="5310" s="6" customFormat="1" x14ac:dyDescent="0.25"/>
    <row r="5311" s="6" customFormat="1" x14ac:dyDescent="0.25"/>
    <row r="5312" s="6" customFormat="1" x14ac:dyDescent="0.25"/>
    <row r="5313" s="6" customFormat="1" x14ac:dyDescent="0.25"/>
    <row r="5314" s="6" customFormat="1" x14ac:dyDescent="0.25"/>
    <row r="5315" s="6" customFormat="1" x14ac:dyDescent="0.25"/>
    <row r="5316" s="6" customFormat="1" x14ac:dyDescent="0.25"/>
    <row r="5317" s="6" customFormat="1" x14ac:dyDescent="0.25"/>
    <row r="5318" s="6" customFormat="1" x14ac:dyDescent="0.25"/>
    <row r="5319" s="6" customFormat="1" x14ac:dyDescent="0.25"/>
    <row r="5320" s="6" customFormat="1" x14ac:dyDescent="0.25"/>
    <row r="5321" s="6" customFormat="1" x14ac:dyDescent="0.25"/>
    <row r="5322" s="6" customFormat="1" x14ac:dyDescent="0.25"/>
    <row r="5323" s="6" customFormat="1" x14ac:dyDescent="0.25"/>
    <row r="5324" s="6" customFormat="1" x14ac:dyDescent="0.25"/>
    <row r="5325" s="6" customFormat="1" x14ac:dyDescent="0.25"/>
    <row r="5326" s="6" customFormat="1" x14ac:dyDescent="0.25"/>
    <row r="5327" s="6" customFormat="1" x14ac:dyDescent="0.25"/>
    <row r="5328" s="6" customFormat="1" x14ac:dyDescent="0.25"/>
    <row r="5329" s="6" customFormat="1" x14ac:dyDescent="0.25"/>
    <row r="5330" s="6" customFormat="1" x14ac:dyDescent="0.25"/>
    <row r="5331" s="6" customFormat="1" x14ac:dyDescent="0.25"/>
    <row r="5332" s="6" customFormat="1" x14ac:dyDescent="0.25"/>
    <row r="5333" s="6" customFormat="1" x14ac:dyDescent="0.25"/>
    <row r="5334" s="6" customFormat="1" x14ac:dyDescent="0.25"/>
    <row r="5335" s="6" customFormat="1" x14ac:dyDescent="0.25"/>
    <row r="5336" s="6" customFormat="1" x14ac:dyDescent="0.25"/>
    <row r="5337" s="6" customFormat="1" x14ac:dyDescent="0.25"/>
    <row r="5338" s="6" customFormat="1" x14ac:dyDescent="0.25"/>
    <row r="5339" s="6" customFormat="1" x14ac:dyDescent="0.25"/>
    <row r="5340" s="6" customFormat="1" x14ac:dyDescent="0.25"/>
    <row r="5341" s="6" customFormat="1" x14ac:dyDescent="0.25"/>
    <row r="5342" s="6" customFormat="1" x14ac:dyDescent="0.25"/>
    <row r="5343" s="6" customFormat="1" x14ac:dyDescent="0.25"/>
    <row r="5344" s="6" customFormat="1" x14ac:dyDescent="0.25"/>
    <row r="5345" s="6" customFormat="1" x14ac:dyDescent="0.25"/>
    <row r="5346" s="6" customFormat="1" x14ac:dyDescent="0.25"/>
    <row r="5347" s="6" customFormat="1" x14ac:dyDescent="0.25"/>
    <row r="5348" s="6" customFormat="1" x14ac:dyDescent="0.25"/>
    <row r="5349" s="6" customFormat="1" x14ac:dyDescent="0.25"/>
    <row r="5350" s="6" customFormat="1" x14ac:dyDescent="0.25"/>
    <row r="5351" s="6" customFormat="1" x14ac:dyDescent="0.25"/>
    <row r="5352" s="6" customFormat="1" x14ac:dyDescent="0.25"/>
    <row r="5353" s="6" customFormat="1" x14ac:dyDescent="0.25"/>
    <row r="5354" s="6" customFormat="1" x14ac:dyDescent="0.25"/>
    <row r="5355" s="6" customFormat="1" x14ac:dyDescent="0.25"/>
    <row r="5356" s="6" customFormat="1" x14ac:dyDescent="0.25"/>
    <row r="5357" s="6" customFormat="1" x14ac:dyDescent="0.25"/>
    <row r="5358" s="6" customFormat="1" x14ac:dyDescent="0.25"/>
    <row r="5359" s="6" customFormat="1" x14ac:dyDescent="0.25"/>
    <row r="5360" s="6" customFormat="1" x14ac:dyDescent="0.25"/>
    <row r="5361" s="6" customFormat="1" x14ac:dyDescent="0.25"/>
    <row r="5362" s="6" customFormat="1" x14ac:dyDescent="0.25"/>
    <row r="5363" s="6" customFormat="1" x14ac:dyDescent="0.25"/>
    <row r="5364" s="6" customFormat="1" x14ac:dyDescent="0.25"/>
    <row r="5365" s="6" customFormat="1" x14ac:dyDescent="0.25"/>
    <row r="5366" s="6" customFormat="1" x14ac:dyDescent="0.25"/>
    <row r="5367" s="6" customFormat="1" x14ac:dyDescent="0.25"/>
    <row r="5368" s="6" customFormat="1" x14ac:dyDescent="0.25"/>
    <row r="5369" s="6" customFormat="1" x14ac:dyDescent="0.25"/>
    <row r="5370" s="6" customFormat="1" x14ac:dyDescent="0.25"/>
    <row r="5371" s="6" customFormat="1" x14ac:dyDescent="0.25"/>
    <row r="5372" s="6" customFormat="1" x14ac:dyDescent="0.25"/>
    <row r="5373" s="6" customFormat="1" x14ac:dyDescent="0.25"/>
    <row r="5374" s="6" customFormat="1" x14ac:dyDescent="0.25"/>
    <row r="5375" s="6" customFormat="1" x14ac:dyDescent="0.25"/>
    <row r="5376" s="6" customFormat="1" x14ac:dyDescent="0.25"/>
    <row r="5377" s="6" customFormat="1" x14ac:dyDescent="0.25"/>
    <row r="5378" s="6" customFormat="1" x14ac:dyDescent="0.25"/>
    <row r="5379" s="6" customFormat="1" x14ac:dyDescent="0.25"/>
    <row r="5380" s="6" customFormat="1" x14ac:dyDescent="0.25"/>
    <row r="5381" s="6" customFormat="1" x14ac:dyDescent="0.25"/>
    <row r="5382" s="6" customFormat="1" x14ac:dyDescent="0.25"/>
    <row r="5383" s="6" customFormat="1" x14ac:dyDescent="0.25"/>
    <row r="5384" s="6" customFormat="1" x14ac:dyDescent="0.25"/>
    <row r="5385" s="6" customFormat="1" x14ac:dyDescent="0.25"/>
    <row r="5386" s="6" customFormat="1" x14ac:dyDescent="0.25"/>
    <row r="5387" s="6" customFormat="1" x14ac:dyDescent="0.25"/>
    <row r="5388" s="6" customFormat="1" x14ac:dyDescent="0.25"/>
    <row r="5389" s="6" customFormat="1" x14ac:dyDescent="0.25"/>
    <row r="5390" s="6" customFormat="1" x14ac:dyDescent="0.25"/>
    <row r="5391" s="6" customFormat="1" x14ac:dyDescent="0.25"/>
    <row r="5392" s="6" customFormat="1" x14ac:dyDescent="0.25"/>
    <row r="5393" s="6" customFormat="1" x14ac:dyDescent="0.25"/>
    <row r="5394" s="6" customFormat="1" x14ac:dyDescent="0.25"/>
    <row r="5395" s="6" customFormat="1" x14ac:dyDescent="0.25"/>
    <row r="5396" s="6" customFormat="1" x14ac:dyDescent="0.25"/>
    <row r="5397" s="6" customFormat="1" x14ac:dyDescent="0.25"/>
    <row r="5398" s="6" customFormat="1" x14ac:dyDescent="0.25"/>
    <row r="5399" s="6" customFormat="1" x14ac:dyDescent="0.25"/>
    <row r="5400" s="6" customFormat="1" x14ac:dyDescent="0.25"/>
    <row r="5401" s="6" customFormat="1" x14ac:dyDescent="0.25"/>
    <row r="5402" s="6" customFormat="1" x14ac:dyDescent="0.25"/>
    <row r="5403" s="6" customFormat="1" x14ac:dyDescent="0.25"/>
    <row r="5404" s="6" customFormat="1" x14ac:dyDescent="0.25"/>
    <row r="5405" s="6" customFormat="1" x14ac:dyDescent="0.25"/>
    <row r="5406" s="6" customFormat="1" x14ac:dyDescent="0.25"/>
    <row r="5407" s="6" customFormat="1" x14ac:dyDescent="0.25"/>
    <row r="5408" s="6" customFormat="1" x14ac:dyDescent="0.25"/>
    <row r="5409" s="6" customFormat="1" x14ac:dyDescent="0.25"/>
    <row r="5410" s="6" customFormat="1" x14ac:dyDescent="0.25"/>
    <row r="5411" s="6" customFormat="1" x14ac:dyDescent="0.25"/>
    <row r="5412" s="6" customFormat="1" x14ac:dyDescent="0.25"/>
    <row r="5413" s="6" customFormat="1" x14ac:dyDescent="0.25"/>
    <row r="5414" s="6" customFormat="1" x14ac:dyDescent="0.25"/>
    <row r="5415" s="6" customFormat="1" x14ac:dyDescent="0.25"/>
    <row r="5416" s="6" customFormat="1" x14ac:dyDescent="0.25"/>
    <row r="5417" s="6" customFormat="1" x14ac:dyDescent="0.25"/>
    <row r="5418" s="6" customFormat="1" x14ac:dyDescent="0.25"/>
    <row r="5419" s="6" customFormat="1" x14ac:dyDescent="0.25"/>
    <row r="5420" s="6" customFormat="1" x14ac:dyDescent="0.25"/>
    <row r="5421" s="6" customFormat="1" x14ac:dyDescent="0.25"/>
    <row r="5422" s="6" customFormat="1" x14ac:dyDescent="0.25"/>
    <row r="5423" s="6" customFormat="1" x14ac:dyDescent="0.25"/>
    <row r="5424" s="6" customFormat="1" x14ac:dyDescent="0.25"/>
    <row r="5425" s="6" customFormat="1" x14ac:dyDescent="0.25"/>
    <row r="5426" s="6" customFormat="1" x14ac:dyDescent="0.25"/>
    <row r="5427" s="6" customFormat="1" x14ac:dyDescent="0.25"/>
    <row r="5428" s="6" customFormat="1" x14ac:dyDescent="0.25"/>
    <row r="5429" s="6" customFormat="1" x14ac:dyDescent="0.25"/>
    <row r="5430" s="6" customFormat="1" x14ac:dyDescent="0.25"/>
    <row r="5431" s="6" customFormat="1" x14ac:dyDescent="0.25"/>
    <row r="5432" s="6" customFormat="1" x14ac:dyDescent="0.25"/>
    <row r="5433" s="6" customFormat="1" x14ac:dyDescent="0.25"/>
    <row r="5434" s="6" customFormat="1" x14ac:dyDescent="0.25"/>
    <row r="5435" s="6" customFormat="1" x14ac:dyDescent="0.25"/>
    <row r="5436" s="6" customFormat="1" x14ac:dyDescent="0.25"/>
    <row r="5437" s="6" customFormat="1" x14ac:dyDescent="0.25"/>
    <row r="5438" s="6" customFormat="1" x14ac:dyDescent="0.25"/>
    <row r="5439" s="6" customFormat="1" x14ac:dyDescent="0.25"/>
    <row r="5440" s="6" customFormat="1" x14ac:dyDescent="0.25"/>
    <row r="5441" s="6" customFormat="1" x14ac:dyDescent="0.25"/>
    <row r="5442" s="6" customFormat="1" x14ac:dyDescent="0.25"/>
    <row r="5443" s="6" customFormat="1" x14ac:dyDescent="0.25"/>
    <row r="5444" s="6" customFormat="1" x14ac:dyDescent="0.25"/>
    <row r="5445" s="6" customFormat="1" x14ac:dyDescent="0.25"/>
    <row r="5446" s="6" customFormat="1" x14ac:dyDescent="0.25"/>
    <row r="5447" s="6" customFormat="1" x14ac:dyDescent="0.25"/>
    <row r="5448" s="6" customFormat="1" x14ac:dyDescent="0.25"/>
    <row r="5449" s="6" customFormat="1" x14ac:dyDescent="0.25"/>
    <row r="5450" s="6" customFormat="1" x14ac:dyDescent="0.25"/>
    <row r="5451" s="6" customFormat="1" x14ac:dyDescent="0.25"/>
    <row r="5452" s="6" customFormat="1" x14ac:dyDescent="0.25"/>
    <row r="5453" s="6" customFormat="1" x14ac:dyDescent="0.25"/>
    <row r="5454" s="6" customFormat="1" x14ac:dyDescent="0.25"/>
    <row r="5455" s="6" customFormat="1" x14ac:dyDescent="0.25"/>
    <row r="5456" s="6" customFormat="1" x14ac:dyDescent="0.25"/>
    <row r="5457" s="6" customFormat="1" x14ac:dyDescent="0.25"/>
    <row r="5458" s="6" customFormat="1" x14ac:dyDescent="0.25"/>
    <row r="5459" s="6" customFormat="1" x14ac:dyDescent="0.25"/>
    <row r="5460" s="6" customFormat="1" x14ac:dyDescent="0.25"/>
    <row r="5461" s="6" customFormat="1" x14ac:dyDescent="0.25"/>
    <row r="5462" s="6" customFormat="1" x14ac:dyDescent="0.25"/>
    <row r="5463" s="6" customFormat="1" x14ac:dyDescent="0.25"/>
    <row r="5464" s="6" customFormat="1" x14ac:dyDescent="0.25"/>
    <row r="5465" s="6" customFormat="1" x14ac:dyDescent="0.25"/>
    <row r="5466" s="6" customFormat="1" x14ac:dyDescent="0.25"/>
    <row r="5467" s="6" customFormat="1" x14ac:dyDescent="0.25"/>
    <row r="5468" s="6" customFormat="1" x14ac:dyDescent="0.25"/>
    <row r="5469" s="6" customFormat="1" x14ac:dyDescent="0.25"/>
    <row r="5470" s="6" customFormat="1" x14ac:dyDescent="0.25"/>
    <row r="5471" s="6" customFormat="1" x14ac:dyDescent="0.25"/>
    <row r="5472" s="6" customFormat="1" x14ac:dyDescent="0.25"/>
    <row r="5473" s="6" customFormat="1" x14ac:dyDescent="0.25"/>
    <row r="5474" s="6" customFormat="1" x14ac:dyDescent="0.25"/>
    <row r="5475" s="6" customFormat="1" x14ac:dyDescent="0.25"/>
    <row r="5476" s="6" customFormat="1" x14ac:dyDescent="0.25"/>
    <row r="5477" s="6" customFormat="1" x14ac:dyDescent="0.25"/>
    <row r="5478" s="6" customFormat="1" x14ac:dyDescent="0.25"/>
    <row r="5479" s="6" customFormat="1" x14ac:dyDescent="0.25"/>
    <row r="5480" s="6" customFormat="1" x14ac:dyDescent="0.25"/>
    <row r="5481" s="6" customFormat="1" x14ac:dyDescent="0.25"/>
    <row r="5482" s="6" customFormat="1" x14ac:dyDescent="0.25"/>
    <row r="5483" s="6" customFormat="1" x14ac:dyDescent="0.25"/>
    <row r="5484" s="6" customFormat="1" x14ac:dyDescent="0.25"/>
    <row r="5485" s="6" customFormat="1" x14ac:dyDescent="0.25"/>
    <row r="5486" s="6" customFormat="1" x14ac:dyDescent="0.25"/>
    <row r="5487" s="6" customFormat="1" x14ac:dyDescent="0.25"/>
    <row r="5488" s="6" customFormat="1" x14ac:dyDescent="0.25"/>
    <row r="5489" s="6" customFormat="1" x14ac:dyDescent="0.25"/>
    <row r="5490" s="6" customFormat="1" x14ac:dyDescent="0.25"/>
    <row r="5491" s="6" customFormat="1" x14ac:dyDescent="0.25"/>
    <row r="5492" s="6" customFormat="1" x14ac:dyDescent="0.25"/>
    <row r="5493" s="6" customFormat="1" x14ac:dyDescent="0.25"/>
    <row r="5494" s="6" customFormat="1" x14ac:dyDescent="0.25"/>
    <row r="5495" s="6" customFormat="1" x14ac:dyDescent="0.25"/>
    <row r="5496" s="6" customFormat="1" x14ac:dyDescent="0.25"/>
    <row r="5497" s="6" customFormat="1" x14ac:dyDescent="0.25"/>
    <row r="5498" s="6" customFormat="1" x14ac:dyDescent="0.25"/>
    <row r="5499" s="6" customFormat="1" x14ac:dyDescent="0.25"/>
    <row r="5500" s="6" customFormat="1" x14ac:dyDescent="0.25"/>
    <row r="5501" s="6" customFormat="1" x14ac:dyDescent="0.25"/>
    <row r="5502" s="6" customFormat="1" x14ac:dyDescent="0.25"/>
    <row r="5503" s="6" customFormat="1" x14ac:dyDescent="0.25"/>
    <row r="5504" s="6" customFormat="1" x14ac:dyDescent="0.25"/>
    <row r="5505" s="6" customFormat="1" x14ac:dyDescent="0.25"/>
    <row r="5506" s="6" customFormat="1" x14ac:dyDescent="0.25"/>
    <row r="5507" s="6" customFormat="1" x14ac:dyDescent="0.25"/>
    <row r="5508" s="6" customFormat="1" x14ac:dyDescent="0.25"/>
    <row r="5509" s="6" customFormat="1" x14ac:dyDescent="0.25"/>
    <row r="5510" s="6" customFormat="1" x14ac:dyDescent="0.25"/>
    <row r="5511" s="6" customFormat="1" x14ac:dyDescent="0.25"/>
    <row r="5512" s="6" customFormat="1" x14ac:dyDescent="0.25"/>
    <row r="5513" s="6" customFormat="1" x14ac:dyDescent="0.25"/>
    <row r="5514" s="6" customFormat="1" x14ac:dyDescent="0.25"/>
    <row r="5515" s="6" customFormat="1" x14ac:dyDescent="0.25"/>
    <row r="5516" s="6" customFormat="1" x14ac:dyDescent="0.25"/>
    <row r="5517" s="6" customFormat="1" x14ac:dyDescent="0.25"/>
    <row r="5518" s="6" customFormat="1" x14ac:dyDescent="0.25"/>
    <row r="5519" s="6" customFormat="1" x14ac:dyDescent="0.25"/>
    <row r="5520" s="6" customFormat="1" x14ac:dyDescent="0.25"/>
    <row r="5521" s="6" customFormat="1" x14ac:dyDescent="0.25"/>
    <row r="5522" s="6" customFormat="1" x14ac:dyDescent="0.25"/>
    <row r="5523" s="6" customFormat="1" x14ac:dyDescent="0.25"/>
    <row r="5524" s="6" customFormat="1" x14ac:dyDescent="0.25"/>
    <row r="5525" s="6" customFormat="1" x14ac:dyDescent="0.25"/>
    <row r="5526" s="6" customFormat="1" x14ac:dyDescent="0.25"/>
    <row r="5527" s="6" customFormat="1" x14ac:dyDescent="0.25"/>
    <row r="5528" s="6" customFormat="1" x14ac:dyDescent="0.25"/>
    <row r="5529" s="6" customFormat="1" x14ac:dyDescent="0.25"/>
    <row r="5530" s="6" customFormat="1" x14ac:dyDescent="0.25"/>
    <row r="5531" s="6" customFormat="1" x14ac:dyDescent="0.25"/>
    <row r="5532" s="6" customFormat="1" x14ac:dyDescent="0.25"/>
    <row r="5533" s="6" customFormat="1" x14ac:dyDescent="0.25"/>
    <row r="5534" s="6" customFormat="1" x14ac:dyDescent="0.25"/>
    <row r="5535" s="6" customFormat="1" x14ac:dyDescent="0.25"/>
    <row r="5536" s="6" customFormat="1" x14ac:dyDescent="0.25"/>
    <row r="5537" s="6" customFormat="1" x14ac:dyDescent="0.25"/>
    <row r="5538" s="6" customFormat="1" x14ac:dyDescent="0.25"/>
    <row r="5539" s="6" customFormat="1" x14ac:dyDescent="0.25"/>
    <row r="5540" s="6" customFormat="1" x14ac:dyDescent="0.25"/>
    <row r="5541" s="6" customFormat="1" x14ac:dyDescent="0.25"/>
    <row r="5542" s="6" customFormat="1" x14ac:dyDescent="0.25"/>
    <row r="5543" s="6" customFormat="1" x14ac:dyDescent="0.25"/>
    <row r="5544" s="6" customFormat="1" x14ac:dyDescent="0.25"/>
    <row r="5545" s="6" customFormat="1" x14ac:dyDescent="0.25"/>
    <row r="5546" s="6" customFormat="1" x14ac:dyDescent="0.25"/>
    <row r="5547" s="6" customFormat="1" x14ac:dyDescent="0.25"/>
    <row r="5548" s="6" customFormat="1" x14ac:dyDescent="0.25"/>
    <row r="5549" s="6" customFormat="1" x14ac:dyDescent="0.25"/>
    <row r="5550" s="6" customFormat="1" x14ac:dyDescent="0.25"/>
    <row r="5551" s="6" customFormat="1" x14ac:dyDescent="0.25"/>
    <row r="5552" s="6" customFormat="1" x14ac:dyDescent="0.25"/>
    <row r="5553" s="6" customFormat="1" x14ac:dyDescent="0.25"/>
    <row r="5554" s="6" customFormat="1" x14ac:dyDescent="0.25"/>
    <row r="5555" s="6" customFormat="1" x14ac:dyDescent="0.25"/>
    <row r="5556" s="6" customFormat="1" x14ac:dyDescent="0.25"/>
    <row r="5557" s="6" customFormat="1" x14ac:dyDescent="0.25"/>
    <row r="5558" s="6" customFormat="1" x14ac:dyDescent="0.25"/>
    <row r="5559" s="6" customFormat="1" x14ac:dyDescent="0.25"/>
    <row r="5560" s="6" customFormat="1" x14ac:dyDescent="0.25"/>
    <row r="5561" s="6" customFormat="1" x14ac:dyDescent="0.25"/>
    <row r="5562" s="6" customFormat="1" x14ac:dyDescent="0.25"/>
    <row r="5563" s="6" customFormat="1" x14ac:dyDescent="0.25"/>
    <row r="5564" s="6" customFormat="1" x14ac:dyDescent="0.25"/>
    <row r="5565" s="6" customFormat="1" x14ac:dyDescent="0.25"/>
    <row r="5566" s="6" customFormat="1" x14ac:dyDescent="0.25"/>
    <row r="5567" s="6" customFormat="1" x14ac:dyDescent="0.25"/>
    <row r="5568" s="6" customFormat="1" x14ac:dyDescent="0.25"/>
    <row r="5569" s="6" customFormat="1" x14ac:dyDescent="0.25"/>
    <row r="5570" s="6" customFormat="1" x14ac:dyDescent="0.25"/>
    <row r="5571" s="6" customFormat="1" x14ac:dyDescent="0.25"/>
    <row r="5572" s="6" customFormat="1" x14ac:dyDescent="0.25"/>
    <row r="5573" s="6" customFormat="1" x14ac:dyDescent="0.25"/>
    <row r="5574" s="6" customFormat="1" x14ac:dyDescent="0.25"/>
    <row r="5575" s="6" customFormat="1" x14ac:dyDescent="0.25"/>
    <row r="5576" s="6" customFormat="1" x14ac:dyDescent="0.25"/>
    <row r="5577" s="6" customFormat="1" x14ac:dyDescent="0.25"/>
    <row r="5578" s="6" customFormat="1" x14ac:dyDescent="0.25"/>
    <row r="5579" s="6" customFormat="1" x14ac:dyDescent="0.25"/>
    <row r="5580" s="6" customFormat="1" x14ac:dyDescent="0.25"/>
    <row r="5581" s="6" customFormat="1" x14ac:dyDescent="0.25"/>
    <row r="5582" s="6" customFormat="1" x14ac:dyDescent="0.25"/>
    <row r="5583" s="6" customFormat="1" x14ac:dyDescent="0.25"/>
    <row r="5584" s="6" customFormat="1" x14ac:dyDescent="0.25"/>
    <row r="5585" s="6" customFormat="1" x14ac:dyDescent="0.25"/>
    <row r="5586" s="6" customFormat="1" x14ac:dyDescent="0.25"/>
    <row r="5587" s="6" customFormat="1" x14ac:dyDescent="0.25"/>
    <row r="5588" s="6" customFormat="1" x14ac:dyDescent="0.25"/>
    <row r="5589" s="6" customFormat="1" x14ac:dyDescent="0.25"/>
    <row r="5590" s="6" customFormat="1" x14ac:dyDescent="0.25"/>
    <row r="5591" s="6" customFormat="1" x14ac:dyDescent="0.25"/>
    <row r="5592" s="6" customFormat="1" x14ac:dyDescent="0.25"/>
    <row r="5593" s="6" customFormat="1" x14ac:dyDescent="0.25"/>
    <row r="5594" s="6" customFormat="1" x14ac:dyDescent="0.25"/>
    <row r="5595" s="6" customFormat="1" x14ac:dyDescent="0.25"/>
    <row r="5596" s="6" customFormat="1" x14ac:dyDescent="0.25"/>
    <row r="5597" s="6" customFormat="1" x14ac:dyDescent="0.25"/>
    <row r="5598" s="6" customFormat="1" x14ac:dyDescent="0.25"/>
    <row r="5599" s="6" customFormat="1" x14ac:dyDescent="0.25"/>
    <row r="5600" s="6" customFormat="1" x14ac:dyDescent="0.25"/>
    <row r="5601" s="6" customFormat="1" x14ac:dyDescent="0.25"/>
    <row r="5602" s="6" customFormat="1" x14ac:dyDescent="0.25"/>
    <row r="5603" s="6" customFormat="1" x14ac:dyDescent="0.25"/>
    <row r="5604" s="6" customFormat="1" x14ac:dyDescent="0.25"/>
    <row r="5605" s="6" customFormat="1" x14ac:dyDescent="0.25"/>
    <row r="5606" s="6" customFormat="1" x14ac:dyDescent="0.25"/>
    <row r="5607" s="6" customFormat="1" x14ac:dyDescent="0.25"/>
    <row r="5608" s="6" customFormat="1" x14ac:dyDescent="0.25"/>
    <row r="5609" s="6" customFormat="1" x14ac:dyDescent="0.25"/>
    <row r="5610" s="6" customFormat="1" x14ac:dyDescent="0.25"/>
    <row r="5611" s="6" customFormat="1" x14ac:dyDescent="0.25"/>
    <row r="5612" s="6" customFormat="1" x14ac:dyDescent="0.25"/>
    <row r="5613" s="6" customFormat="1" x14ac:dyDescent="0.25"/>
    <row r="5614" s="6" customFormat="1" x14ac:dyDescent="0.25"/>
    <row r="5615" s="6" customFormat="1" x14ac:dyDescent="0.25"/>
    <row r="5616" s="6" customFormat="1" x14ac:dyDescent="0.25"/>
    <row r="5617" s="6" customFormat="1" x14ac:dyDescent="0.25"/>
    <row r="5618" s="6" customFormat="1" x14ac:dyDescent="0.25"/>
    <row r="5619" s="6" customFormat="1" x14ac:dyDescent="0.25"/>
    <row r="5620" s="6" customFormat="1" x14ac:dyDescent="0.25"/>
    <row r="5621" s="6" customFormat="1" x14ac:dyDescent="0.25"/>
    <row r="5622" s="6" customFormat="1" x14ac:dyDescent="0.25"/>
    <row r="5623" s="6" customFormat="1" x14ac:dyDescent="0.25"/>
    <row r="5624" s="6" customFormat="1" x14ac:dyDescent="0.25"/>
    <row r="5625" s="6" customFormat="1" x14ac:dyDescent="0.25"/>
    <row r="5626" s="6" customFormat="1" x14ac:dyDescent="0.25"/>
    <row r="5627" s="6" customFormat="1" x14ac:dyDescent="0.25"/>
    <row r="5628" s="6" customFormat="1" x14ac:dyDescent="0.25"/>
    <row r="5629" s="6" customFormat="1" x14ac:dyDescent="0.25"/>
    <row r="5630" s="6" customFormat="1" x14ac:dyDescent="0.25"/>
    <row r="5631" s="6" customFormat="1" x14ac:dyDescent="0.25"/>
    <row r="5632" s="6" customFormat="1" x14ac:dyDescent="0.25"/>
    <row r="5633" s="6" customFormat="1" x14ac:dyDescent="0.25"/>
    <row r="5634" s="6" customFormat="1" x14ac:dyDescent="0.25"/>
    <row r="5635" s="6" customFormat="1" x14ac:dyDescent="0.25"/>
    <row r="5636" s="6" customFormat="1" x14ac:dyDescent="0.25"/>
    <row r="5637" s="6" customFormat="1" x14ac:dyDescent="0.25"/>
    <row r="5638" s="6" customFormat="1" x14ac:dyDescent="0.25"/>
    <row r="5639" s="6" customFormat="1" x14ac:dyDescent="0.25"/>
    <row r="5640" s="6" customFormat="1" x14ac:dyDescent="0.25"/>
    <row r="5641" s="6" customFormat="1" x14ac:dyDescent="0.25"/>
    <row r="5642" s="6" customFormat="1" x14ac:dyDescent="0.25"/>
    <row r="5643" s="6" customFormat="1" x14ac:dyDescent="0.25"/>
    <row r="5644" s="6" customFormat="1" x14ac:dyDescent="0.25"/>
    <row r="5645" s="6" customFormat="1" x14ac:dyDescent="0.25"/>
    <row r="5646" s="6" customFormat="1" x14ac:dyDescent="0.25"/>
    <row r="5647" s="6" customFormat="1" x14ac:dyDescent="0.25"/>
    <row r="5648" s="6" customFormat="1" x14ac:dyDescent="0.25"/>
    <row r="5649" s="6" customFormat="1" x14ac:dyDescent="0.25"/>
    <row r="5650" s="6" customFormat="1" x14ac:dyDescent="0.25"/>
    <row r="5651" s="6" customFormat="1" x14ac:dyDescent="0.25"/>
    <row r="5652" s="6" customFormat="1" x14ac:dyDescent="0.25"/>
    <row r="5653" s="6" customFormat="1" x14ac:dyDescent="0.25"/>
    <row r="5654" s="6" customFormat="1" x14ac:dyDescent="0.25"/>
    <row r="5655" s="6" customFormat="1" x14ac:dyDescent="0.25"/>
    <row r="5656" s="6" customFormat="1" x14ac:dyDescent="0.25"/>
    <row r="5657" s="6" customFormat="1" x14ac:dyDescent="0.25"/>
    <row r="5658" s="6" customFormat="1" x14ac:dyDescent="0.25"/>
    <row r="5659" s="6" customFormat="1" x14ac:dyDescent="0.25"/>
    <row r="5660" s="6" customFormat="1" x14ac:dyDescent="0.25"/>
    <row r="5661" s="6" customFormat="1" x14ac:dyDescent="0.25"/>
    <row r="5662" s="6" customFormat="1" x14ac:dyDescent="0.25"/>
    <row r="5663" s="6" customFormat="1" x14ac:dyDescent="0.25"/>
    <row r="5664" s="6" customFormat="1" x14ac:dyDescent="0.25"/>
    <row r="5665" s="6" customFormat="1" x14ac:dyDescent="0.25"/>
    <row r="5666" s="6" customFormat="1" x14ac:dyDescent="0.25"/>
    <row r="5667" s="6" customFormat="1" x14ac:dyDescent="0.25"/>
    <row r="5668" s="6" customFormat="1" x14ac:dyDescent="0.25"/>
    <row r="5669" s="6" customFormat="1" x14ac:dyDescent="0.25"/>
    <row r="5670" s="6" customFormat="1" x14ac:dyDescent="0.25"/>
    <row r="5671" s="6" customFormat="1" x14ac:dyDescent="0.25"/>
    <row r="5672" s="6" customFormat="1" x14ac:dyDescent="0.25"/>
    <row r="5673" s="6" customFormat="1" x14ac:dyDescent="0.25"/>
    <row r="5674" s="6" customFormat="1" x14ac:dyDescent="0.25"/>
    <row r="5675" s="6" customFormat="1" x14ac:dyDescent="0.25"/>
    <row r="5676" s="6" customFormat="1" x14ac:dyDescent="0.25"/>
    <row r="5677" s="6" customFormat="1" x14ac:dyDescent="0.25"/>
    <row r="5678" s="6" customFormat="1" x14ac:dyDescent="0.25"/>
    <row r="5679" s="6" customFormat="1" x14ac:dyDescent="0.25"/>
    <row r="5680" s="6" customFormat="1" x14ac:dyDescent="0.25"/>
    <row r="5681" s="6" customFormat="1" x14ac:dyDescent="0.25"/>
    <row r="5682" s="6" customFormat="1" x14ac:dyDescent="0.25"/>
    <row r="5683" s="6" customFormat="1" x14ac:dyDescent="0.25"/>
    <row r="5684" s="6" customFormat="1" x14ac:dyDescent="0.25"/>
    <row r="5685" s="6" customFormat="1" x14ac:dyDescent="0.25"/>
    <row r="5686" s="6" customFormat="1" x14ac:dyDescent="0.25"/>
    <row r="5687" s="6" customFormat="1" x14ac:dyDescent="0.25"/>
    <row r="5688" s="6" customFormat="1" x14ac:dyDescent="0.25"/>
    <row r="5689" s="6" customFormat="1" x14ac:dyDescent="0.25"/>
    <row r="5690" s="6" customFormat="1" x14ac:dyDescent="0.25"/>
    <row r="5691" s="6" customFormat="1" x14ac:dyDescent="0.25"/>
    <row r="5692" s="6" customFormat="1" x14ac:dyDescent="0.25"/>
    <row r="5693" s="6" customFormat="1" x14ac:dyDescent="0.25"/>
    <row r="5694" s="6" customFormat="1" x14ac:dyDescent="0.25"/>
    <row r="5695" s="6" customFormat="1" x14ac:dyDescent="0.25"/>
    <row r="5696" s="6" customFormat="1" x14ac:dyDescent="0.25"/>
    <row r="5697" s="6" customFormat="1" x14ac:dyDescent="0.25"/>
    <row r="5698" s="6" customFormat="1" x14ac:dyDescent="0.25"/>
    <row r="5699" s="6" customFormat="1" x14ac:dyDescent="0.25"/>
    <row r="5700" s="6" customFormat="1" x14ac:dyDescent="0.25"/>
    <row r="5701" s="6" customFormat="1" x14ac:dyDescent="0.25"/>
    <row r="5702" s="6" customFormat="1" x14ac:dyDescent="0.25"/>
    <row r="5703" s="6" customFormat="1" x14ac:dyDescent="0.25"/>
    <row r="5704" s="6" customFormat="1" x14ac:dyDescent="0.25"/>
    <row r="5705" s="6" customFormat="1" x14ac:dyDescent="0.25"/>
    <row r="5706" s="6" customFormat="1" x14ac:dyDescent="0.25"/>
    <row r="5707" s="6" customFormat="1" x14ac:dyDescent="0.25"/>
    <row r="5708" s="6" customFormat="1" x14ac:dyDescent="0.25"/>
    <row r="5709" s="6" customFormat="1" x14ac:dyDescent="0.25"/>
    <row r="5710" s="6" customFormat="1" x14ac:dyDescent="0.25"/>
    <row r="5711" s="6" customFormat="1" x14ac:dyDescent="0.25"/>
    <row r="5712" s="6" customFormat="1" x14ac:dyDescent="0.25"/>
    <row r="5713" s="6" customFormat="1" x14ac:dyDescent="0.25"/>
    <row r="5714" s="6" customFormat="1" x14ac:dyDescent="0.25"/>
    <row r="5715" s="6" customFormat="1" x14ac:dyDescent="0.25"/>
    <row r="5716" s="6" customFormat="1" x14ac:dyDescent="0.25"/>
    <row r="5717" s="6" customFormat="1" x14ac:dyDescent="0.25"/>
    <row r="5718" s="6" customFormat="1" x14ac:dyDescent="0.25"/>
    <row r="5719" s="6" customFormat="1" x14ac:dyDescent="0.25"/>
    <row r="5720" s="6" customFormat="1" x14ac:dyDescent="0.25"/>
    <row r="5721" s="6" customFormat="1" x14ac:dyDescent="0.25"/>
    <row r="5722" s="6" customFormat="1" x14ac:dyDescent="0.25"/>
    <row r="5723" s="6" customFormat="1" x14ac:dyDescent="0.25"/>
    <row r="5724" s="6" customFormat="1" x14ac:dyDescent="0.25"/>
    <row r="5725" s="6" customFormat="1" x14ac:dyDescent="0.25"/>
    <row r="5726" s="6" customFormat="1" x14ac:dyDescent="0.25"/>
    <row r="5727" s="6" customFormat="1" x14ac:dyDescent="0.25"/>
    <row r="5728" s="6" customFormat="1" x14ac:dyDescent="0.25"/>
    <row r="5729" s="6" customFormat="1" x14ac:dyDescent="0.25"/>
    <row r="5730" s="6" customFormat="1" x14ac:dyDescent="0.25"/>
    <row r="5731" s="6" customFormat="1" x14ac:dyDescent="0.25"/>
    <row r="5732" s="6" customFormat="1" x14ac:dyDescent="0.25"/>
    <row r="5733" s="6" customFormat="1" x14ac:dyDescent="0.25"/>
    <row r="5734" s="6" customFormat="1" x14ac:dyDescent="0.25"/>
    <row r="5735" s="6" customFormat="1" x14ac:dyDescent="0.25"/>
    <row r="5736" s="6" customFormat="1" x14ac:dyDescent="0.25"/>
    <row r="5737" s="6" customFormat="1" x14ac:dyDescent="0.25"/>
    <row r="5738" s="6" customFormat="1" x14ac:dyDescent="0.25"/>
    <row r="5739" s="6" customFormat="1" x14ac:dyDescent="0.25"/>
    <row r="5740" s="6" customFormat="1" x14ac:dyDescent="0.25"/>
    <row r="5741" s="6" customFormat="1" x14ac:dyDescent="0.25"/>
    <row r="5742" s="6" customFormat="1" x14ac:dyDescent="0.25"/>
    <row r="5743" s="6" customFormat="1" x14ac:dyDescent="0.25"/>
    <row r="5744" s="6" customFormat="1" x14ac:dyDescent="0.25"/>
    <row r="5745" s="6" customFormat="1" x14ac:dyDescent="0.25"/>
    <row r="5746" s="6" customFormat="1" x14ac:dyDescent="0.25"/>
    <row r="5747" s="6" customFormat="1" x14ac:dyDescent="0.25"/>
    <row r="5748" s="6" customFormat="1" x14ac:dyDescent="0.25"/>
    <row r="5749" s="6" customFormat="1" x14ac:dyDescent="0.25"/>
    <row r="5750" s="6" customFormat="1" x14ac:dyDescent="0.25"/>
    <row r="5751" s="6" customFormat="1" x14ac:dyDescent="0.25"/>
    <row r="5752" s="6" customFormat="1" x14ac:dyDescent="0.25"/>
    <row r="5753" s="6" customFormat="1" x14ac:dyDescent="0.25"/>
    <row r="5754" s="6" customFormat="1" x14ac:dyDescent="0.25"/>
    <row r="5755" s="6" customFormat="1" x14ac:dyDescent="0.25"/>
    <row r="5756" s="6" customFormat="1" x14ac:dyDescent="0.25"/>
    <row r="5757" s="6" customFormat="1" x14ac:dyDescent="0.25"/>
    <row r="5758" s="6" customFormat="1" x14ac:dyDescent="0.25"/>
    <row r="5759" s="6" customFormat="1" x14ac:dyDescent="0.25"/>
    <row r="5760" s="6" customFormat="1" x14ac:dyDescent="0.25"/>
    <row r="5761" s="6" customFormat="1" x14ac:dyDescent="0.25"/>
    <row r="5762" s="6" customFormat="1" x14ac:dyDescent="0.25"/>
    <row r="5763" s="6" customFormat="1" x14ac:dyDescent="0.25"/>
    <row r="5764" s="6" customFormat="1" x14ac:dyDescent="0.25"/>
    <row r="5765" s="6" customFormat="1" x14ac:dyDescent="0.25"/>
    <row r="5766" s="6" customFormat="1" x14ac:dyDescent="0.25"/>
    <row r="5767" s="6" customFormat="1" x14ac:dyDescent="0.25"/>
    <row r="5768" s="6" customFormat="1" x14ac:dyDescent="0.25"/>
    <row r="5769" s="6" customFormat="1" x14ac:dyDescent="0.25"/>
    <row r="5770" s="6" customFormat="1" x14ac:dyDescent="0.25"/>
    <row r="5771" s="6" customFormat="1" x14ac:dyDescent="0.25"/>
    <row r="5772" s="6" customFormat="1" x14ac:dyDescent="0.25"/>
    <row r="5773" s="6" customFormat="1" x14ac:dyDescent="0.25"/>
    <row r="5774" s="6" customFormat="1" x14ac:dyDescent="0.25"/>
    <row r="5775" s="6" customFormat="1" x14ac:dyDescent="0.25"/>
    <row r="5776" s="6" customFormat="1" x14ac:dyDescent="0.25"/>
    <row r="5777" s="6" customFormat="1" x14ac:dyDescent="0.25"/>
    <row r="5778" s="6" customFormat="1" x14ac:dyDescent="0.25"/>
    <row r="5779" s="6" customFormat="1" x14ac:dyDescent="0.25"/>
    <row r="5780" s="6" customFormat="1" x14ac:dyDescent="0.25"/>
    <row r="5781" s="6" customFormat="1" x14ac:dyDescent="0.25"/>
    <row r="5782" s="6" customFormat="1" x14ac:dyDescent="0.25"/>
    <row r="5783" s="6" customFormat="1" x14ac:dyDescent="0.25"/>
    <row r="5784" s="6" customFormat="1" x14ac:dyDescent="0.25"/>
    <row r="5785" s="6" customFormat="1" x14ac:dyDescent="0.25"/>
    <row r="5786" s="6" customFormat="1" x14ac:dyDescent="0.25"/>
    <row r="5787" s="6" customFormat="1" x14ac:dyDescent="0.25"/>
    <row r="5788" s="6" customFormat="1" x14ac:dyDescent="0.25"/>
    <row r="5789" s="6" customFormat="1" x14ac:dyDescent="0.25"/>
    <row r="5790" s="6" customFormat="1" x14ac:dyDescent="0.25"/>
    <row r="5791" s="6" customFormat="1" x14ac:dyDescent="0.25"/>
    <row r="5792" s="6" customFormat="1" x14ac:dyDescent="0.25"/>
    <row r="5793" s="6" customFormat="1" x14ac:dyDescent="0.25"/>
    <row r="5794" s="6" customFormat="1" x14ac:dyDescent="0.25"/>
    <row r="5795" s="6" customFormat="1" x14ac:dyDescent="0.25"/>
    <row r="5796" s="6" customFormat="1" x14ac:dyDescent="0.25"/>
    <row r="5797" s="6" customFormat="1" x14ac:dyDescent="0.25"/>
    <row r="5798" s="6" customFormat="1" x14ac:dyDescent="0.25"/>
    <row r="5799" s="6" customFormat="1" x14ac:dyDescent="0.25"/>
    <row r="5800" s="6" customFormat="1" x14ac:dyDescent="0.25"/>
    <row r="5801" s="6" customFormat="1" x14ac:dyDescent="0.25"/>
    <row r="5802" s="6" customFormat="1" x14ac:dyDescent="0.25"/>
    <row r="5803" s="6" customFormat="1" x14ac:dyDescent="0.25"/>
    <row r="5804" s="6" customFormat="1" x14ac:dyDescent="0.25"/>
    <row r="5805" s="6" customFormat="1" x14ac:dyDescent="0.25"/>
    <row r="5806" s="6" customFormat="1" x14ac:dyDescent="0.25"/>
    <row r="5807" s="6" customFormat="1" x14ac:dyDescent="0.25"/>
    <row r="5808" s="6" customFormat="1" x14ac:dyDescent="0.25"/>
    <row r="5809" s="6" customFormat="1" x14ac:dyDescent="0.25"/>
    <row r="5810" s="6" customFormat="1" x14ac:dyDescent="0.25"/>
    <row r="5811" s="6" customFormat="1" x14ac:dyDescent="0.25"/>
    <row r="5812" s="6" customFormat="1" x14ac:dyDescent="0.25"/>
    <row r="5813" s="6" customFormat="1" x14ac:dyDescent="0.25"/>
    <row r="5814" s="6" customFormat="1" x14ac:dyDescent="0.25"/>
    <row r="5815" s="6" customFormat="1" x14ac:dyDescent="0.25"/>
    <row r="5816" s="6" customFormat="1" x14ac:dyDescent="0.25"/>
    <row r="5817" s="6" customFormat="1" x14ac:dyDescent="0.25"/>
    <row r="5818" s="6" customFormat="1" x14ac:dyDescent="0.25"/>
    <row r="5819" s="6" customFormat="1" x14ac:dyDescent="0.25"/>
    <row r="5820" s="6" customFormat="1" x14ac:dyDescent="0.25"/>
    <row r="5821" s="6" customFormat="1" x14ac:dyDescent="0.25"/>
    <row r="5822" s="6" customFormat="1" x14ac:dyDescent="0.25"/>
    <row r="5823" s="6" customFormat="1" x14ac:dyDescent="0.25"/>
    <row r="5824" s="6" customFormat="1" x14ac:dyDescent="0.25"/>
    <row r="5825" s="6" customFormat="1" x14ac:dyDescent="0.25"/>
    <row r="5826" s="6" customFormat="1" x14ac:dyDescent="0.25"/>
    <row r="5827" s="6" customFormat="1" x14ac:dyDescent="0.25"/>
    <row r="5828" s="6" customFormat="1" x14ac:dyDescent="0.25"/>
    <row r="5829" s="6" customFormat="1" x14ac:dyDescent="0.25"/>
    <row r="5830" s="6" customFormat="1" x14ac:dyDescent="0.25"/>
    <row r="5831" s="6" customFormat="1" x14ac:dyDescent="0.25"/>
    <row r="5832" s="6" customFormat="1" x14ac:dyDescent="0.25"/>
    <row r="5833" s="6" customFormat="1" x14ac:dyDescent="0.25"/>
    <row r="5834" s="6" customFormat="1" x14ac:dyDescent="0.25"/>
    <row r="5835" s="6" customFormat="1" x14ac:dyDescent="0.25"/>
    <row r="5836" s="6" customFormat="1" x14ac:dyDescent="0.25"/>
    <row r="5837" s="6" customFormat="1" x14ac:dyDescent="0.25"/>
    <row r="5838" s="6" customFormat="1" x14ac:dyDescent="0.25"/>
    <row r="5839" s="6" customFormat="1" x14ac:dyDescent="0.25"/>
    <row r="5840" s="6" customFormat="1" x14ac:dyDescent="0.25"/>
    <row r="5841" s="6" customFormat="1" x14ac:dyDescent="0.25"/>
    <row r="5842" s="6" customFormat="1" x14ac:dyDescent="0.25"/>
    <row r="5843" s="6" customFormat="1" x14ac:dyDescent="0.25"/>
    <row r="5844" s="6" customFormat="1" x14ac:dyDescent="0.25"/>
    <row r="5845" s="6" customFormat="1" x14ac:dyDescent="0.25"/>
    <row r="5846" s="6" customFormat="1" x14ac:dyDescent="0.25"/>
    <row r="5847" s="6" customFormat="1" x14ac:dyDescent="0.25"/>
    <row r="5848" s="6" customFormat="1" x14ac:dyDescent="0.25"/>
    <row r="5849" s="6" customFormat="1" x14ac:dyDescent="0.25"/>
    <row r="5850" s="6" customFormat="1" x14ac:dyDescent="0.25"/>
    <row r="5851" s="6" customFormat="1" x14ac:dyDescent="0.25"/>
    <row r="5852" s="6" customFormat="1" x14ac:dyDescent="0.25"/>
    <row r="5853" s="6" customFormat="1" x14ac:dyDescent="0.25"/>
    <row r="5854" s="6" customFormat="1" x14ac:dyDescent="0.25"/>
    <row r="5855" s="6" customFormat="1" x14ac:dyDescent="0.25"/>
    <row r="5856" s="6" customFormat="1" x14ac:dyDescent="0.25"/>
    <row r="5857" s="6" customFormat="1" x14ac:dyDescent="0.25"/>
    <row r="5858" s="6" customFormat="1" x14ac:dyDescent="0.25"/>
    <row r="5859" s="6" customFormat="1" x14ac:dyDescent="0.25"/>
    <row r="5860" s="6" customFormat="1" x14ac:dyDescent="0.25"/>
    <row r="5861" s="6" customFormat="1" x14ac:dyDescent="0.25"/>
    <row r="5862" s="6" customFormat="1" x14ac:dyDescent="0.25"/>
    <row r="5863" s="6" customFormat="1" x14ac:dyDescent="0.25"/>
    <row r="5864" s="6" customFormat="1" x14ac:dyDescent="0.25"/>
    <row r="5865" s="6" customFormat="1" x14ac:dyDescent="0.25"/>
    <row r="5866" s="6" customFormat="1" x14ac:dyDescent="0.25"/>
    <row r="5867" s="6" customFormat="1" x14ac:dyDescent="0.25"/>
    <row r="5868" s="6" customFormat="1" x14ac:dyDescent="0.25"/>
    <row r="5869" s="6" customFormat="1" x14ac:dyDescent="0.25"/>
    <row r="5870" s="6" customFormat="1" x14ac:dyDescent="0.25"/>
    <row r="5871" s="6" customFormat="1" x14ac:dyDescent="0.25"/>
    <row r="5872" s="6" customFormat="1" x14ac:dyDescent="0.25"/>
    <row r="5873" s="6" customFormat="1" x14ac:dyDescent="0.25"/>
    <row r="5874" s="6" customFormat="1" x14ac:dyDescent="0.25"/>
    <row r="5875" s="6" customFormat="1" x14ac:dyDescent="0.25"/>
    <row r="5876" s="6" customFormat="1" x14ac:dyDescent="0.25"/>
    <row r="5877" s="6" customFormat="1" x14ac:dyDescent="0.25"/>
    <row r="5878" s="6" customFormat="1" x14ac:dyDescent="0.25"/>
    <row r="5879" s="6" customFormat="1" x14ac:dyDescent="0.25"/>
    <row r="5880" s="6" customFormat="1" x14ac:dyDescent="0.25"/>
    <row r="5881" s="6" customFormat="1" x14ac:dyDescent="0.25"/>
    <row r="5882" s="6" customFormat="1" x14ac:dyDescent="0.25"/>
    <row r="5883" s="6" customFormat="1" x14ac:dyDescent="0.25"/>
    <row r="5884" s="6" customFormat="1" x14ac:dyDescent="0.25"/>
    <row r="5885" s="6" customFormat="1" x14ac:dyDescent="0.25"/>
    <row r="5886" s="6" customFormat="1" x14ac:dyDescent="0.25"/>
    <row r="5887" s="6" customFormat="1" x14ac:dyDescent="0.25"/>
    <row r="5888" s="6" customFormat="1" x14ac:dyDescent="0.25"/>
    <row r="5889" s="6" customFormat="1" x14ac:dyDescent="0.25"/>
    <row r="5890" s="6" customFormat="1" x14ac:dyDescent="0.25"/>
    <row r="5891" s="6" customFormat="1" x14ac:dyDescent="0.25"/>
    <row r="5892" s="6" customFormat="1" x14ac:dyDescent="0.25"/>
    <row r="5893" s="6" customFormat="1" x14ac:dyDescent="0.25"/>
    <row r="5894" s="6" customFormat="1" x14ac:dyDescent="0.25"/>
    <row r="5895" s="6" customFormat="1" x14ac:dyDescent="0.25"/>
    <row r="5896" s="6" customFormat="1" x14ac:dyDescent="0.25"/>
    <row r="5897" s="6" customFormat="1" x14ac:dyDescent="0.25"/>
    <row r="5898" s="6" customFormat="1" x14ac:dyDescent="0.25"/>
    <row r="5899" s="6" customFormat="1" x14ac:dyDescent="0.25"/>
    <row r="5900" s="6" customFormat="1" x14ac:dyDescent="0.25"/>
    <row r="5901" s="6" customFormat="1" x14ac:dyDescent="0.25"/>
    <row r="5902" s="6" customFormat="1" x14ac:dyDescent="0.25"/>
    <row r="5903" s="6" customFormat="1" x14ac:dyDescent="0.25"/>
    <row r="5904" s="6" customFormat="1" x14ac:dyDescent="0.25"/>
    <row r="5905" s="6" customFormat="1" x14ac:dyDescent="0.25"/>
    <row r="5906" s="6" customFormat="1" x14ac:dyDescent="0.25"/>
    <row r="5907" s="6" customFormat="1" x14ac:dyDescent="0.25"/>
    <row r="5908" s="6" customFormat="1" x14ac:dyDescent="0.25"/>
    <row r="5909" s="6" customFormat="1" x14ac:dyDescent="0.25"/>
    <row r="5910" s="6" customFormat="1" x14ac:dyDescent="0.25"/>
    <row r="5911" s="6" customFormat="1" x14ac:dyDescent="0.25"/>
    <row r="5912" s="6" customFormat="1" x14ac:dyDescent="0.25"/>
    <row r="5913" s="6" customFormat="1" x14ac:dyDescent="0.25"/>
    <row r="5914" s="6" customFormat="1" x14ac:dyDescent="0.25"/>
    <row r="5915" s="6" customFormat="1" x14ac:dyDescent="0.25"/>
    <row r="5916" s="6" customFormat="1" x14ac:dyDescent="0.25"/>
    <row r="5917" s="6" customFormat="1" x14ac:dyDescent="0.25"/>
    <row r="5918" s="6" customFormat="1" x14ac:dyDescent="0.25"/>
    <row r="5919" s="6" customFormat="1" x14ac:dyDescent="0.25"/>
    <row r="5920" s="6" customFormat="1" x14ac:dyDescent="0.25"/>
    <row r="5921" s="6" customFormat="1" x14ac:dyDescent="0.25"/>
    <row r="5922" s="6" customFormat="1" x14ac:dyDescent="0.25"/>
    <row r="5923" s="6" customFormat="1" x14ac:dyDescent="0.25"/>
    <row r="5924" s="6" customFormat="1" x14ac:dyDescent="0.25"/>
    <row r="5925" s="6" customFormat="1" x14ac:dyDescent="0.25"/>
    <row r="5926" s="6" customFormat="1" x14ac:dyDescent="0.25"/>
    <row r="5927" s="6" customFormat="1" x14ac:dyDescent="0.25"/>
    <row r="5928" s="6" customFormat="1" x14ac:dyDescent="0.25"/>
    <row r="5929" s="6" customFormat="1" x14ac:dyDescent="0.25"/>
    <row r="5930" s="6" customFormat="1" x14ac:dyDescent="0.25"/>
    <row r="5931" s="6" customFormat="1" x14ac:dyDescent="0.25"/>
    <row r="5932" s="6" customFormat="1" x14ac:dyDescent="0.25"/>
    <row r="5933" s="6" customFormat="1" x14ac:dyDescent="0.25"/>
    <row r="5934" s="6" customFormat="1" x14ac:dyDescent="0.25"/>
    <row r="5935" s="6" customFormat="1" x14ac:dyDescent="0.25"/>
    <row r="5936" s="6" customFormat="1" x14ac:dyDescent="0.25"/>
    <row r="5937" s="6" customFormat="1" x14ac:dyDescent="0.25"/>
    <row r="5938" s="6" customFormat="1" x14ac:dyDescent="0.25"/>
    <row r="5939" s="6" customFormat="1" x14ac:dyDescent="0.25"/>
    <row r="5940" s="6" customFormat="1" x14ac:dyDescent="0.25"/>
    <row r="5941" s="6" customFormat="1" x14ac:dyDescent="0.25"/>
    <row r="5942" s="6" customFormat="1" x14ac:dyDescent="0.25"/>
    <row r="5943" s="6" customFormat="1" x14ac:dyDescent="0.25"/>
    <row r="5944" s="6" customFormat="1" x14ac:dyDescent="0.25"/>
    <row r="5945" s="6" customFormat="1" x14ac:dyDescent="0.25"/>
    <row r="5946" s="6" customFormat="1" x14ac:dyDescent="0.25"/>
    <row r="5947" s="6" customFormat="1" x14ac:dyDescent="0.25"/>
    <row r="5948" s="6" customFormat="1" x14ac:dyDescent="0.25"/>
    <row r="5949" s="6" customFormat="1" x14ac:dyDescent="0.25"/>
    <row r="5950" s="6" customFormat="1" x14ac:dyDescent="0.25"/>
    <row r="5951" s="6" customFormat="1" x14ac:dyDescent="0.25"/>
    <row r="5952" s="6" customFormat="1" x14ac:dyDescent="0.25"/>
    <row r="5953" s="6" customFormat="1" x14ac:dyDescent="0.25"/>
    <row r="5954" s="6" customFormat="1" x14ac:dyDescent="0.25"/>
    <row r="5955" s="6" customFormat="1" x14ac:dyDescent="0.25"/>
    <row r="5956" s="6" customFormat="1" x14ac:dyDescent="0.25"/>
    <row r="5957" s="6" customFormat="1" x14ac:dyDescent="0.25"/>
    <row r="5958" s="6" customFormat="1" x14ac:dyDescent="0.25"/>
    <row r="5959" s="6" customFormat="1" x14ac:dyDescent="0.25"/>
    <row r="5960" s="6" customFormat="1" x14ac:dyDescent="0.25"/>
    <row r="5961" s="6" customFormat="1" x14ac:dyDescent="0.25"/>
    <row r="5962" s="6" customFormat="1" x14ac:dyDescent="0.25"/>
    <row r="5963" s="6" customFormat="1" x14ac:dyDescent="0.25"/>
    <row r="5964" s="6" customFormat="1" x14ac:dyDescent="0.25"/>
    <row r="5965" s="6" customFormat="1" x14ac:dyDescent="0.25"/>
    <row r="5966" s="6" customFormat="1" x14ac:dyDescent="0.25"/>
    <row r="5967" s="6" customFormat="1" x14ac:dyDescent="0.25"/>
    <row r="5968" s="6" customFormat="1" x14ac:dyDescent="0.25"/>
    <row r="5969" s="6" customFormat="1" x14ac:dyDescent="0.25"/>
    <row r="5970" s="6" customFormat="1" x14ac:dyDescent="0.25"/>
    <row r="5971" s="6" customFormat="1" x14ac:dyDescent="0.25"/>
    <row r="5972" s="6" customFormat="1" x14ac:dyDescent="0.25"/>
    <row r="5973" s="6" customFormat="1" x14ac:dyDescent="0.25"/>
    <row r="5974" s="6" customFormat="1" x14ac:dyDescent="0.25"/>
    <row r="5975" s="6" customFormat="1" x14ac:dyDescent="0.25"/>
    <row r="5976" s="6" customFormat="1" x14ac:dyDescent="0.25"/>
    <row r="5977" s="6" customFormat="1" x14ac:dyDescent="0.25"/>
    <row r="5978" s="6" customFormat="1" x14ac:dyDescent="0.25"/>
    <row r="5979" s="6" customFormat="1" x14ac:dyDescent="0.25"/>
    <row r="5980" s="6" customFormat="1" x14ac:dyDescent="0.25"/>
    <row r="5981" s="6" customFormat="1" x14ac:dyDescent="0.25"/>
    <row r="5982" s="6" customFormat="1" x14ac:dyDescent="0.25"/>
    <row r="5983" s="6" customFormat="1" x14ac:dyDescent="0.25"/>
    <row r="5984" s="6" customFormat="1" x14ac:dyDescent="0.25"/>
    <row r="5985" s="6" customFormat="1" x14ac:dyDescent="0.25"/>
    <row r="5986" s="6" customFormat="1" x14ac:dyDescent="0.25"/>
    <row r="5987" s="6" customFormat="1" x14ac:dyDescent="0.25"/>
    <row r="5988" s="6" customFormat="1" x14ac:dyDescent="0.25"/>
    <row r="5989" s="6" customFormat="1" x14ac:dyDescent="0.25"/>
    <row r="5990" s="6" customFormat="1" x14ac:dyDescent="0.25"/>
    <row r="5991" s="6" customFormat="1" x14ac:dyDescent="0.25"/>
    <row r="5992" s="6" customFormat="1" x14ac:dyDescent="0.25"/>
    <row r="5993" s="6" customFormat="1" x14ac:dyDescent="0.25"/>
    <row r="5994" s="6" customFormat="1" x14ac:dyDescent="0.25"/>
    <row r="5995" s="6" customFormat="1" x14ac:dyDescent="0.25"/>
    <row r="5996" s="6" customFormat="1" x14ac:dyDescent="0.25"/>
    <row r="5997" s="6" customFormat="1" x14ac:dyDescent="0.25"/>
    <row r="5998" s="6" customFormat="1" x14ac:dyDescent="0.25"/>
    <row r="5999" s="6" customFormat="1" x14ac:dyDescent="0.25"/>
    <row r="6000" s="6" customFormat="1" x14ac:dyDescent="0.25"/>
    <row r="6001" s="6" customFormat="1" x14ac:dyDescent="0.25"/>
    <row r="6002" s="6" customFormat="1" x14ac:dyDescent="0.25"/>
    <row r="6003" s="6" customFormat="1" x14ac:dyDescent="0.25"/>
    <row r="6004" s="6" customFormat="1" x14ac:dyDescent="0.25"/>
    <row r="6005" s="6" customFormat="1" x14ac:dyDescent="0.25"/>
    <row r="6006" s="6" customFormat="1" x14ac:dyDescent="0.25"/>
    <row r="6007" s="6" customFormat="1" x14ac:dyDescent="0.25"/>
    <row r="6008" s="6" customFormat="1" x14ac:dyDescent="0.25"/>
    <row r="6009" s="6" customFormat="1" x14ac:dyDescent="0.25"/>
    <row r="6010" s="6" customFormat="1" x14ac:dyDescent="0.25"/>
    <row r="6011" s="6" customFormat="1" x14ac:dyDescent="0.25"/>
    <row r="6012" s="6" customFormat="1" x14ac:dyDescent="0.25"/>
    <row r="6013" s="6" customFormat="1" x14ac:dyDescent="0.25"/>
    <row r="6014" s="6" customFormat="1" x14ac:dyDescent="0.25"/>
    <row r="6015" s="6" customFormat="1" x14ac:dyDescent="0.25"/>
    <row r="6016" s="6" customFormat="1" x14ac:dyDescent="0.25"/>
    <row r="6017" s="6" customFormat="1" x14ac:dyDescent="0.25"/>
    <row r="6018" s="6" customFormat="1" x14ac:dyDescent="0.25"/>
    <row r="6019" s="6" customFormat="1" x14ac:dyDescent="0.25"/>
    <row r="6020" s="6" customFormat="1" x14ac:dyDescent="0.25"/>
    <row r="6021" s="6" customFormat="1" x14ac:dyDescent="0.25"/>
    <row r="6022" s="6" customFormat="1" x14ac:dyDescent="0.25"/>
    <row r="6023" s="6" customFormat="1" x14ac:dyDescent="0.25"/>
    <row r="6024" s="6" customFormat="1" x14ac:dyDescent="0.25"/>
    <row r="6025" s="6" customFormat="1" x14ac:dyDescent="0.25"/>
    <row r="6026" s="6" customFormat="1" x14ac:dyDescent="0.25"/>
    <row r="6027" s="6" customFormat="1" x14ac:dyDescent="0.25"/>
    <row r="6028" s="6" customFormat="1" x14ac:dyDescent="0.25"/>
    <row r="6029" s="6" customFormat="1" x14ac:dyDescent="0.25"/>
    <row r="6030" s="6" customFormat="1" x14ac:dyDescent="0.25"/>
    <row r="6031" s="6" customFormat="1" x14ac:dyDescent="0.25"/>
    <row r="6032" s="6" customFormat="1" x14ac:dyDescent="0.25"/>
    <row r="6033" s="6" customFormat="1" x14ac:dyDescent="0.25"/>
    <row r="6034" s="6" customFormat="1" x14ac:dyDescent="0.25"/>
    <row r="6035" s="6" customFormat="1" x14ac:dyDescent="0.25"/>
    <row r="6036" s="6" customFormat="1" x14ac:dyDescent="0.25"/>
    <row r="6037" s="6" customFormat="1" x14ac:dyDescent="0.25"/>
    <row r="6038" s="6" customFormat="1" x14ac:dyDescent="0.25"/>
    <row r="6039" s="6" customFormat="1" x14ac:dyDescent="0.25"/>
    <row r="6040" s="6" customFormat="1" x14ac:dyDescent="0.25"/>
    <row r="6041" s="6" customFormat="1" x14ac:dyDescent="0.25"/>
    <row r="6042" s="6" customFormat="1" x14ac:dyDescent="0.25"/>
    <row r="6043" s="6" customFormat="1" x14ac:dyDescent="0.25"/>
    <row r="6044" s="6" customFormat="1" x14ac:dyDescent="0.25"/>
    <row r="6045" s="6" customFormat="1" x14ac:dyDescent="0.25"/>
    <row r="6046" s="6" customFormat="1" x14ac:dyDescent="0.25"/>
    <row r="6047" s="6" customFormat="1" x14ac:dyDescent="0.25"/>
    <row r="6048" s="6" customFormat="1" x14ac:dyDescent="0.25"/>
    <row r="6049" s="6" customFormat="1" x14ac:dyDescent="0.25"/>
    <row r="6050" s="6" customFormat="1" x14ac:dyDescent="0.25"/>
    <row r="6051" s="6" customFormat="1" x14ac:dyDescent="0.25"/>
    <row r="6052" s="6" customFormat="1" x14ac:dyDescent="0.25"/>
    <row r="6053" s="6" customFormat="1" x14ac:dyDescent="0.25"/>
    <row r="6054" s="6" customFormat="1" x14ac:dyDescent="0.25"/>
    <row r="6055" s="6" customFormat="1" x14ac:dyDescent="0.25"/>
    <row r="6056" s="6" customFormat="1" x14ac:dyDescent="0.25"/>
    <row r="6057" s="6" customFormat="1" x14ac:dyDescent="0.25"/>
    <row r="6058" s="6" customFormat="1" x14ac:dyDescent="0.25"/>
    <row r="6059" s="6" customFormat="1" x14ac:dyDescent="0.25"/>
    <row r="6060" s="6" customFormat="1" x14ac:dyDescent="0.25"/>
    <row r="6061" s="6" customFormat="1" x14ac:dyDescent="0.25"/>
    <row r="6062" s="6" customFormat="1" x14ac:dyDescent="0.25"/>
    <row r="6063" s="6" customFormat="1" x14ac:dyDescent="0.25"/>
    <row r="6064" s="6" customFormat="1" x14ac:dyDescent="0.25"/>
    <row r="6065" s="6" customFormat="1" x14ac:dyDescent="0.25"/>
    <row r="6066" s="6" customFormat="1" x14ac:dyDescent="0.25"/>
    <row r="6067" s="6" customFormat="1" x14ac:dyDescent="0.25"/>
    <row r="6068" s="6" customFormat="1" x14ac:dyDescent="0.25"/>
    <row r="6069" s="6" customFormat="1" x14ac:dyDescent="0.25"/>
    <row r="6070" s="6" customFormat="1" x14ac:dyDescent="0.25"/>
    <row r="6071" s="6" customFormat="1" x14ac:dyDescent="0.25"/>
    <row r="6072" s="6" customFormat="1" x14ac:dyDescent="0.25"/>
    <row r="6073" s="6" customFormat="1" x14ac:dyDescent="0.25"/>
    <row r="6074" s="6" customFormat="1" x14ac:dyDescent="0.25"/>
    <row r="6075" s="6" customFormat="1" x14ac:dyDescent="0.25"/>
    <row r="6076" s="6" customFormat="1" x14ac:dyDescent="0.25"/>
    <row r="6077" s="6" customFormat="1" x14ac:dyDescent="0.25"/>
    <row r="6078" s="6" customFormat="1" x14ac:dyDescent="0.25"/>
    <row r="6079" s="6" customFormat="1" x14ac:dyDescent="0.25"/>
    <row r="6080" s="6" customFormat="1" x14ac:dyDescent="0.25"/>
    <row r="6081" s="6" customFormat="1" x14ac:dyDescent="0.25"/>
    <row r="6082" s="6" customFormat="1" x14ac:dyDescent="0.25"/>
    <row r="6083" s="6" customFormat="1" x14ac:dyDescent="0.25"/>
    <row r="6084" s="6" customFormat="1" x14ac:dyDescent="0.25"/>
    <row r="6085" s="6" customFormat="1" x14ac:dyDescent="0.25"/>
    <row r="6086" s="6" customFormat="1" x14ac:dyDescent="0.25"/>
    <row r="6087" s="6" customFormat="1" x14ac:dyDescent="0.25"/>
    <row r="6088" s="6" customFormat="1" x14ac:dyDescent="0.25"/>
    <row r="6089" s="6" customFormat="1" x14ac:dyDescent="0.25"/>
    <row r="6090" s="6" customFormat="1" x14ac:dyDescent="0.25"/>
    <row r="6091" s="6" customFormat="1" x14ac:dyDescent="0.25"/>
    <row r="6092" s="6" customFormat="1" x14ac:dyDescent="0.25"/>
    <row r="6093" s="6" customFormat="1" x14ac:dyDescent="0.25"/>
    <row r="6094" s="6" customFormat="1" x14ac:dyDescent="0.25"/>
    <row r="6095" s="6" customFormat="1" x14ac:dyDescent="0.25"/>
    <row r="6096" s="6" customFormat="1" x14ac:dyDescent="0.25"/>
    <row r="6097" s="6" customFormat="1" x14ac:dyDescent="0.25"/>
    <row r="6098" s="6" customFormat="1" x14ac:dyDescent="0.25"/>
    <row r="6099" s="6" customFormat="1" x14ac:dyDescent="0.25"/>
    <row r="6100" s="6" customFormat="1" x14ac:dyDescent="0.25"/>
    <row r="6101" s="6" customFormat="1" x14ac:dyDescent="0.25"/>
    <row r="6102" s="6" customFormat="1" x14ac:dyDescent="0.25"/>
    <row r="6103" s="6" customFormat="1" x14ac:dyDescent="0.25"/>
    <row r="6104" s="6" customFormat="1" x14ac:dyDescent="0.25"/>
    <row r="6105" s="6" customFormat="1" x14ac:dyDescent="0.25"/>
    <row r="6106" s="6" customFormat="1" x14ac:dyDescent="0.25"/>
    <row r="6107" s="6" customFormat="1" x14ac:dyDescent="0.25"/>
    <row r="6108" s="6" customFormat="1" x14ac:dyDescent="0.25"/>
    <row r="6109" s="6" customFormat="1" x14ac:dyDescent="0.25"/>
    <row r="6110" s="6" customFormat="1" x14ac:dyDescent="0.25"/>
    <row r="6111" s="6" customFormat="1" x14ac:dyDescent="0.25"/>
    <row r="6112" s="6" customFormat="1" x14ac:dyDescent="0.25"/>
    <row r="6113" s="6" customFormat="1" x14ac:dyDescent="0.25"/>
    <row r="6114" s="6" customFormat="1" x14ac:dyDescent="0.25"/>
    <row r="6115" s="6" customFormat="1" x14ac:dyDescent="0.25"/>
    <row r="6116" s="6" customFormat="1" x14ac:dyDescent="0.25"/>
    <row r="6117" s="6" customFormat="1" x14ac:dyDescent="0.25"/>
    <row r="6118" s="6" customFormat="1" x14ac:dyDescent="0.25"/>
    <row r="6119" s="6" customFormat="1" x14ac:dyDescent="0.25"/>
    <row r="6120" s="6" customFormat="1" x14ac:dyDescent="0.25"/>
    <row r="6121" s="6" customFormat="1" x14ac:dyDescent="0.25"/>
    <row r="6122" s="6" customFormat="1" x14ac:dyDescent="0.25"/>
    <row r="6123" s="6" customFormat="1" x14ac:dyDescent="0.25"/>
    <row r="6124" s="6" customFormat="1" x14ac:dyDescent="0.25"/>
    <row r="6125" s="6" customFormat="1" x14ac:dyDescent="0.25"/>
    <row r="6126" s="6" customFormat="1" x14ac:dyDescent="0.25"/>
    <row r="6127" s="6" customFormat="1" x14ac:dyDescent="0.25"/>
    <row r="6128" s="6" customFormat="1" x14ac:dyDescent="0.25"/>
    <row r="6129" s="6" customFormat="1" x14ac:dyDescent="0.25"/>
    <row r="6130" s="6" customFormat="1" x14ac:dyDescent="0.25"/>
    <row r="6131" s="6" customFormat="1" x14ac:dyDescent="0.25"/>
    <row r="6132" s="6" customFormat="1" x14ac:dyDescent="0.25"/>
    <row r="6133" s="6" customFormat="1" x14ac:dyDescent="0.25"/>
    <row r="6134" s="6" customFormat="1" x14ac:dyDescent="0.25"/>
    <row r="6135" s="6" customFormat="1" x14ac:dyDescent="0.25"/>
    <row r="6136" s="6" customFormat="1" x14ac:dyDescent="0.25"/>
    <row r="6137" s="6" customFormat="1" x14ac:dyDescent="0.25"/>
    <row r="6138" s="6" customFormat="1" x14ac:dyDescent="0.25"/>
    <row r="6139" s="6" customFormat="1" x14ac:dyDescent="0.25"/>
    <row r="6140" s="6" customFormat="1" x14ac:dyDescent="0.25"/>
    <row r="6141" s="6" customFormat="1" x14ac:dyDescent="0.25"/>
    <row r="6142" s="6" customFormat="1" x14ac:dyDescent="0.25"/>
    <row r="6143" s="6" customFormat="1" x14ac:dyDescent="0.25"/>
    <row r="6144" s="6" customFormat="1" x14ac:dyDescent="0.25"/>
    <row r="6145" s="6" customFormat="1" x14ac:dyDescent="0.25"/>
    <row r="6146" s="6" customFormat="1" x14ac:dyDescent="0.25"/>
    <row r="6147" s="6" customFormat="1" x14ac:dyDescent="0.25"/>
    <row r="6148" s="6" customFormat="1" x14ac:dyDescent="0.25"/>
    <row r="6149" s="6" customFormat="1" x14ac:dyDescent="0.25"/>
    <row r="6150" s="6" customFormat="1" x14ac:dyDescent="0.25"/>
    <row r="6151" s="6" customFormat="1" x14ac:dyDescent="0.25"/>
    <row r="6152" s="6" customFormat="1" x14ac:dyDescent="0.25"/>
    <row r="6153" s="6" customFormat="1" x14ac:dyDescent="0.25"/>
    <row r="6154" s="6" customFormat="1" x14ac:dyDescent="0.25"/>
    <row r="6155" s="6" customFormat="1" x14ac:dyDescent="0.25"/>
    <row r="6156" s="6" customFormat="1" x14ac:dyDescent="0.25"/>
    <row r="6157" s="6" customFormat="1" x14ac:dyDescent="0.25"/>
    <row r="6158" s="6" customFormat="1" x14ac:dyDescent="0.25"/>
    <row r="6159" s="6" customFormat="1" x14ac:dyDescent="0.25"/>
    <row r="6160" s="6" customFormat="1" x14ac:dyDescent="0.25"/>
    <row r="6161" s="6" customFormat="1" x14ac:dyDescent="0.25"/>
    <row r="6162" s="6" customFormat="1" x14ac:dyDescent="0.25"/>
    <row r="6163" s="6" customFormat="1" x14ac:dyDescent="0.25"/>
    <row r="6164" s="6" customFormat="1" x14ac:dyDescent="0.25"/>
    <row r="6165" s="6" customFormat="1" x14ac:dyDescent="0.25"/>
    <row r="6166" s="6" customFormat="1" x14ac:dyDescent="0.25"/>
    <row r="6167" s="6" customFormat="1" x14ac:dyDescent="0.25"/>
    <row r="6168" s="6" customFormat="1" x14ac:dyDescent="0.25"/>
    <row r="6169" s="6" customFormat="1" x14ac:dyDescent="0.25"/>
    <row r="6170" s="6" customFormat="1" x14ac:dyDescent="0.25"/>
    <row r="6171" s="6" customFormat="1" x14ac:dyDescent="0.25"/>
    <row r="6172" s="6" customFormat="1" x14ac:dyDescent="0.25"/>
    <row r="6173" s="6" customFormat="1" x14ac:dyDescent="0.25"/>
    <row r="6174" s="6" customFormat="1" x14ac:dyDescent="0.25"/>
    <row r="6175" s="6" customFormat="1" x14ac:dyDescent="0.25"/>
    <row r="6176" s="6" customFormat="1" x14ac:dyDescent="0.25"/>
    <row r="6177" s="6" customFormat="1" x14ac:dyDescent="0.25"/>
    <row r="6178" s="6" customFormat="1" x14ac:dyDescent="0.25"/>
    <row r="6179" s="6" customFormat="1" x14ac:dyDescent="0.25"/>
    <row r="6180" s="6" customFormat="1" x14ac:dyDescent="0.25"/>
    <row r="6181" s="6" customFormat="1" x14ac:dyDescent="0.25"/>
    <row r="6182" s="6" customFormat="1" x14ac:dyDescent="0.25"/>
    <row r="6183" s="6" customFormat="1" x14ac:dyDescent="0.25"/>
    <row r="6184" s="6" customFormat="1" x14ac:dyDescent="0.25"/>
    <row r="6185" s="6" customFormat="1" x14ac:dyDescent="0.25"/>
    <row r="6186" s="6" customFormat="1" x14ac:dyDescent="0.25"/>
    <row r="6187" s="6" customFormat="1" x14ac:dyDescent="0.25"/>
    <row r="6188" s="6" customFormat="1" x14ac:dyDescent="0.25"/>
    <row r="6189" s="6" customFormat="1" x14ac:dyDescent="0.25"/>
    <row r="6190" s="6" customFormat="1" x14ac:dyDescent="0.25"/>
    <row r="6191" s="6" customFormat="1" x14ac:dyDescent="0.25"/>
    <row r="6192" s="6" customFormat="1" x14ac:dyDescent="0.25"/>
    <row r="6193" s="6" customFormat="1" x14ac:dyDescent="0.25"/>
    <row r="6194" s="6" customFormat="1" x14ac:dyDescent="0.25"/>
    <row r="6195" s="6" customFormat="1" x14ac:dyDescent="0.25"/>
    <row r="6196" s="6" customFormat="1" x14ac:dyDescent="0.25"/>
    <row r="6197" s="6" customFormat="1" x14ac:dyDescent="0.25"/>
    <row r="6198" s="6" customFormat="1" x14ac:dyDescent="0.25"/>
    <row r="6199" s="6" customFormat="1" x14ac:dyDescent="0.25"/>
    <row r="6200" s="6" customFormat="1" x14ac:dyDescent="0.25"/>
    <row r="6201" s="6" customFormat="1" x14ac:dyDescent="0.25"/>
    <row r="6202" s="6" customFormat="1" x14ac:dyDescent="0.25"/>
    <row r="6203" s="6" customFormat="1" x14ac:dyDescent="0.25"/>
    <row r="6204" s="6" customFormat="1" x14ac:dyDescent="0.25"/>
    <row r="6205" s="6" customFormat="1" x14ac:dyDescent="0.25"/>
    <row r="6206" s="6" customFormat="1" x14ac:dyDescent="0.25"/>
    <row r="6207" s="6" customFormat="1" x14ac:dyDescent="0.25"/>
    <row r="6208" s="6" customFormat="1" x14ac:dyDescent="0.25"/>
    <row r="6209" s="6" customFormat="1" x14ac:dyDescent="0.25"/>
    <row r="6210" s="6" customFormat="1" x14ac:dyDescent="0.25"/>
    <row r="6211" s="6" customFormat="1" x14ac:dyDescent="0.25"/>
    <row r="6212" s="6" customFormat="1" x14ac:dyDescent="0.25"/>
    <row r="6213" s="6" customFormat="1" x14ac:dyDescent="0.25"/>
    <row r="6214" s="6" customFormat="1" x14ac:dyDescent="0.25"/>
    <row r="6215" s="6" customFormat="1" x14ac:dyDescent="0.25"/>
    <row r="6216" s="6" customFormat="1" x14ac:dyDescent="0.25"/>
    <row r="6217" s="6" customFormat="1" x14ac:dyDescent="0.25"/>
    <row r="6218" s="6" customFormat="1" x14ac:dyDescent="0.25"/>
    <row r="6219" s="6" customFormat="1" x14ac:dyDescent="0.25"/>
    <row r="6220" s="6" customFormat="1" x14ac:dyDescent="0.25"/>
    <row r="6221" s="6" customFormat="1" x14ac:dyDescent="0.25"/>
    <row r="6222" s="6" customFormat="1" x14ac:dyDescent="0.25"/>
    <row r="6223" s="6" customFormat="1" x14ac:dyDescent="0.25"/>
    <row r="6224" s="6" customFormat="1" x14ac:dyDescent="0.25"/>
    <row r="6225" s="6" customFormat="1" x14ac:dyDescent="0.25"/>
    <row r="6226" s="6" customFormat="1" x14ac:dyDescent="0.25"/>
    <row r="6227" s="6" customFormat="1" x14ac:dyDescent="0.25"/>
    <row r="6228" s="6" customFormat="1" x14ac:dyDescent="0.25"/>
    <row r="6229" s="6" customFormat="1" x14ac:dyDescent="0.25"/>
    <row r="6230" s="6" customFormat="1" x14ac:dyDescent="0.25"/>
    <row r="6231" s="6" customFormat="1" x14ac:dyDescent="0.25"/>
    <row r="6232" s="6" customFormat="1" x14ac:dyDescent="0.25"/>
    <row r="6233" s="6" customFormat="1" x14ac:dyDescent="0.25"/>
    <row r="6234" s="6" customFormat="1" x14ac:dyDescent="0.25"/>
    <row r="6235" s="6" customFormat="1" x14ac:dyDescent="0.25"/>
    <row r="6236" s="6" customFormat="1" x14ac:dyDescent="0.25"/>
    <row r="6237" s="6" customFormat="1" x14ac:dyDescent="0.25"/>
    <row r="6238" s="6" customFormat="1" x14ac:dyDescent="0.25"/>
    <row r="6239" s="6" customFormat="1" x14ac:dyDescent="0.25"/>
    <row r="6240" s="6" customFormat="1" x14ac:dyDescent="0.25"/>
    <row r="6241" s="6" customFormat="1" x14ac:dyDescent="0.25"/>
    <row r="6242" s="6" customFormat="1" x14ac:dyDescent="0.25"/>
    <row r="6243" s="6" customFormat="1" x14ac:dyDescent="0.25"/>
    <row r="6244" s="6" customFormat="1" x14ac:dyDescent="0.25"/>
    <row r="6245" s="6" customFormat="1" x14ac:dyDescent="0.25"/>
    <row r="6246" s="6" customFormat="1" x14ac:dyDescent="0.25"/>
    <row r="6247" s="6" customFormat="1" x14ac:dyDescent="0.25"/>
    <row r="6248" s="6" customFormat="1" x14ac:dyDescent="0.25"/>
    <row r="6249" s="6" customFormat="1" x14ac:dyDescent="0.25"/>
    <row r="6250" s="6" customFormat="1" x14ac:dyDescent="0.25"/>
    <row r="6251" s="6" customFormat="1" x14ac:dyDescent="0.25"/>
    <row r="6252" s="6" customFormat="1" x14ac:dyDescent="0.25"/>
    <row r="6253" s="6" customFormat="1" x14ac:dyDescent="0.25"/>
    <row r="6254" s="6" customFormat="1" x14ac:dyDescent="0.25"/>
    <row r="6255" s="6" customFormat="1" x14ac:dyDescent="0.25"/>
    <row r="6256" s="6" customFormat="1" x14ac:dyDescent="0.25"/>
    <row r="6257" s="6" customFormat="1" x14ac:dyDescent="0.25"/>
    <row r="6258" s="6" customFormat="1" x14ac:dyDescent="0.25"/>
    <row r="6259" s="6" customFormat="1" x14ac:dyDescent="0.25"/>
    <row r="6260" s="6" customFormat="1" x14ac:dyDescent="0.25"/>
    <row r="6261" s="6" customFormat="1" x14ac:dyDescent="0.25"/>
    <row r="6262" s="6" customFormat="1" x14ac:dyDescent="0.25"/>
    <row r="6263" s="6" customFormat="1" x14ac:dyDescent="0.25"/>
    <row r="6264" s="6" customFormat="1" x14ac:dyDescent="0.25"/>
    <row r="6265" s="6" customFormat="1" x14ac:dyDescent="0.25"/>
    <row r="6266" s="6" customFormat="1" x14ac:dyDescent="0.25"/>
    <row r="6267" s="6" customFormat="1" x14ac:dyDescent="0.25"/>
    <row r="6268" s="6" customFormat="1" x14ac:dyDescent="0.25"/>
    <row r="6269" s="6" customFormat="1" x14ac:dyDescent="0.25"/>
    <row r="6270" s="6" customFormat="1" x14ac:dyDescent="0.25"/>
    <row r="6271" s="6" customFormat="1" x14ac:dyDescent="0.25"/>
    <row r="6272" s="6" customFormat="1" x14ac:dyDescent="0.25"/>
    <row r="6273" s="6" customFormat="1" x14ac:dyDescent="0.25"/>
    <row r="6274" s="6" customFormat="1" x14ac:dyDescent="0.25"/>
    <row r="6275" s="6" customFormat="1" x14ac:dyDescent="0.25"/>
    <row r="6276" s="6" customFormat="1" x14ac:dyDescent="0.25"/>
    <row r="6277" s="6" customFormat="1" x14ac:dyDescent="0.25"/>
    <row r="6278" s="6" customFormat="1" x14ac:dyDescent="0.25"/>
    <row r="6279" s="6" customFormat="1" x14ac:dyDescent="0.25"/>
    <row r="6280" s="6" customFormat="1" x14ac:dyDescent="0.25"/>
    <row r="6281" s="6" customFormat="1" x14ac:dyDescent="0.25"/>
    <row r="6282" s="6" customFormat="1" x14ac:dyDescent="0.25"/>
    <row r="6283" s="6" customFormat="1" x14ac:dyDescent="0.25"/>
    <row r="6284" s="6" customFormat="1" x14ac:dyDescent="0.25"/>
    <row r="6285" s="6" customFormat="1" x14ac:dyDescent="0.25"/>
    <row r="6286" s="6" customFormat="1" x14ac:dyDescent="0.25"/>
    <row r="6287" s="6" customFormat="1" x14ac:dyDescent="0.25"/>
    <row r="6288" s="6" customFormat="1" x14ac:dyDescent="0.25"/>
    <row r="6289" s="6" customFormat="1" x14ac:dyDescent="0.25"/>
    <row r="6290" s="6" customFormat="1" x14ac:dyDescent="0.25"/>
    <row r="6291" s="6" customFormat="1" x14ac:dyDescent="0.25"/>
    <row r="6292" s="6" customFormat="1" x14ac:dyDescent="0.25"/>
    <row r="6293" s="6" customFormat="1" x14ac:dyDescent="0.25"/>
    <row r="6294" s="6" customFormat="1" x14ac:dyDescent="0.25"/>
    <row r="6295" s="6" customFormat="1" x14ac:dyDescent="0.25"/>
    <row r="6296" s="6" customFormat="1" x14ac:dyDescent="0.25"/>
    <row r="6297" s="6" customFormat="1" x14ac:dyDescent="0.25"/>
    <row r="6298" s="6" customFormat="1" x14ac:dyDescent="0.25"/>
    <row r="6299" s="6" customFormat="1" x14ac:dyDescent="0.25"/>
    <row r="6300" s="6" customFormat="1" x14ac:dyDescent="0.25"/>
    <row r="6301" s="6" customFormat="1" x14ac:dyDescent="0.25"/>
    <row r="6302" s="6" customFormat="1" x14ac:dyDescent="0.25"/>
    <row r="6303" s="6" customFormat="1" x14ac:dyDescent="0.25"/>
    <row r="6304" s="6" customFormat="1" x14ac:dyDescent="0.25"/>
    <row r="6305" s="6" customFormat="1" x14ac:dyDescent="0.25"/>
    <row r="6306" s="6" customFormat="1" x14ac:dyDescent="0.25"/>
    <row r="6307" s="6" customFormat="1" x14ac:dyDescent="0.25"/>
    <row r="6308" s="6" customFormat="1" x14ac:dyDescent="0.25"/>
    <row r="6309" s="6" customFormat="1" x14ac:dyDescent="0.25"/>
    <row r="6310" s="6" customFormat="1" x14ac:dyDescent="0.25"/>
    <row r="6311" s="6" customFormat="1" x14ac:dyDescent="0.25"/>
    <row r="6312" s="6" customFormat="1" x14ac:dyDescent="0.25"/>
    <row r="6313" s="6" customFormat="1" x14ac:dyDescent="0.25"/>
    <row r="6314" s="6" customFormat="1" x14ac:dyDescent="0.25"/>
    <row r="6315" s="6" customFormat="1" x14ac:dyDescent="0.25"/>
    <row r="6316" s="6" customFormat="1" x14ac:dyDescent="0.25"/>
    <row r="6317" s="6" customFormat="1" x14ac:dyDescent="0.25"/>
    <row r="6318" s="6" customFormat="1" x14ac:dyDescent="0.25"/>
    <row r="6319" s="6" customFormat="1" x14ac:dyDescent="0.25"/>
    <row r="6320" s="6" customFormat="1" x14ac:dyDescent="0.25"/>
    <row r="6321" s="6" customFormat="1" x14ac:dyDescent="0.25"/>
    <row r="6322" s="6" customFormat="1" x14ac:dyDescent="0.25"/>
    <row r="6323" s="6" customFormat="1" x14ac:dyDescent="0.25"/>
    <row r="6324" s="6" customFormat="1" x14ac:dyDescent="0.25"/>
    <row r="6325" s="6" customFormat="1" x14ac:dyDescent="0.25"/>
    <row r="6326" s="6" customFormat="1" x14ac:dyDescent="0.25"/>
    <row r="6327" s="6" customFormat="1" x14ac:dyDescent="0.25"/>
    <row r="6328" s="6" customFormat="1" x14ac:dyDescent="0.25"/>
    <row r="6329" s="6" customFormat="1" x14ac:dyDescent="0.25"/>
    <row r="6330" s="6" customFormat="1" x14ac:dyDescent="0.25"/>
    <row r="6331" s="6" customFormat="1" x14ac:dyDescent="0.25"/>
    <row r="6332" s="6" customFormat="1" x14ac:dyDescent="0.25"/>
    <row r="6333" s="6" customFormat="1" x14ac:dyDescent="0.25"/>
    <row r="6334" s="6" customFormat="1" x14ac:dyDescent="0.25"/>
    <row r="6335" s="6" customFormat="1" x14ac:dyDescent="0.25"/>
    <row r="6336" s="6" customFormat="1" x14ac:dyDescent="0.25"/>
    <row r="6337" s="6" customFormat="1" x14ac:dyDescent="0.25"/>
    <row r="6338" s="6" customFormat="1" x14ac:dyDescent="0.25"/>
    <row r="6339" s="6" customFormat="1" x14ac:dyDescent="0.25"/>
    <row r="6340" s="6" customFormat="1" x14ac:dyDescent="0.25"/>
    <row r="6341" s="6" customFormat="1" x14ac:dyDescent="0.25"/>
    <row r="6342" s="6" customFormat="1" x14ac:dyDescent="0.25"/>
    <row r="6343" s="6" customFormat="1" x14ac:dyDescent="0.25"/>
    <row r="6344" s="6" customFormat="1" x14ac:dyDescent="0.25"/>
    <row r="6345" s="6" customFormat="1" x14ac:dyDescent="0.25"/>
    <row r="6346" s="6" customFormat="1" x14ac:dyDescent="0.25"/>
    <row r="6347" s="6" customFormat="1" x14ac:dyDescent="0.25"/>
    <row r="6348" s="6" customFormat="1" x14ac:dyDescent="0.25"/>
    <row r="6349" s="6" customFormat="1" x14ac:dyDescent="0.25"/>
    <row r="6350" s="6" customFormat="1" x14ac:dyDescent="0.25"/>
    <row r="6351" s="6" customFormat="1" x14ac:dyDescent="0.25"/>
    <row r="6352" s="6" customFormat="1" x14ac:dyDescent="0.25"/>
    <row r="6353" s="6" customFormat="1" x14ac:dyDescent="0.25"/>
    <row r="6354" s="6" customFormat="1" x14ac:dyDescent="0.25"/>
    <row r="6355" s="6" customFormat="1" x14ac:dyDescent="0.25"/>
    <row r="6356" s="6" customFormat="1" x14ac:dyDescent="0.25"/>
    <row r="6357" s="6" customFormat="1" x14ac:dyDescent="0.25"/>
    <row r="6358" s="6" customFormat="1" x14ac:dyDescent="0.25"/>
    <row r="6359" s="6" customFormat="1" x14ac:dyDescent="0.25"/>
    <row r="6360" s="6" customFormat="1" x14ac:dyDescent="0.25"/>
    <row r="6361" s="6" customFormat="1" x14ac:dyDescent="0.25"/>
    <row r="6362" s="6" customFormat="1" x14ac:dyDescent="0.25"/>
    <row r="6363" s="6" customFormat="1" x14ac:dyDescent="0.25"/>
    <row r="6364" s="6" customFormat="1" x14ac:dyDescent="0.25"/>
    <row r="6365" s="6" customFormat="1" x14ac:dyDescent="0.25"/>
    <row r="6366" s="6" customFormat="1" x14ac:dyDescent="0.25"/>
    <row r="6367" s="6" customFormat="1" x14ac:dyDescent="0.25"/>
    <row r="6368" s="6" customFormat="1" x14ac:dyDescent="0.25"/>
    <row r="6369" s="6" customFormat="1" x14ac:dyDescent="0.25"/>
    <row r="6370" s="6" customFormat="1" x14ac:dyDescent="0.25"/>
    <row r="6371" s="6" customFormat="1" x14ac:dyDescent="0.25"/>
    <row r="6372" s="6" customFormat="1" x14ac:dyDescent="0.25"/>
    <row r="6373" s="6" customFormat="1" x14ac:dyDescent="0.25"/>
    <row r="6374" s="6" customFormat="1" x14ac:dyDescent="0.25"/>
    <row r="6375" s="6" customFormat="1" x14ac:dyDescent="0.25"/>
    <row r="6376" s="6" customFormat="1" x14ac:dyDescent="0.25"/>
    <row r="6377" s="6" customFormat="1" x14ac:dyDescent="0.25"/>
    <row r="6378" s="6" customFormat="1" x14ac:dyDescent="0.25"/>
    <row r="6379" s="6" customFormat="1" x14ac:dyDescent="0.25"/>
    <row r="6380" s="6" customFormat="1" x14ac:dyDescent="0.25"/>
    <row r="6381" s="6" customFormat="1" x14ac:dyDescent="0.25"/>
    <row r="6382" s="6" customFormat="1" x14ac:dyDescent="0.25"/>
    <row r="6383" s="6" customFormat="1" x14ac:dyDescent="0.25"/>
    <row r="6384" s="6" customFormat="1" x14ac:dyDescent="0.25"/>
    <row r="6385" s="6" customFormat="1" x14ac:dyDescent="0.25"/>
    <row r="6386" s="6" customFormat="1" x14ac:dyDescent="0.25"/>
    <row r="6387" s="6" customFormat="1" x14ac:dyDescent="0.25"/>
    <row r="6388" s="6" customFormat="1" x14ac:dyDescent="0.25"/>
    <row r="6389" s="6" customFormat="1" x14ac:dyDescent="0.25"/>
    <row r="6390" s="6" customFormat="1" x14ac:dyDescent="0.25"/>
    <row r="6391" s="6" customFormat="1" x14ac:dyDescent="0.25"/>
    <row r="6392" s="6" customFormat="1" x14ac:dyDescent="0.25"/>
    <row r="6393" s="6" customFormat="1" x14ac:dyDescent="0.25"/>
    <row r="6394" s="6" customFormat="1" x14ac:dyDescent="0.25"/>
    <row r="6395" s="6" customFormat="1" x14ac:dyDescent="0.25"/>
    <row r="6396" s="6" customFormat="1" x14ac:dyDescent="0.25"/>
    <row r="6397" s="6" customFormat="1" x14ac:dyDescent="0.25"/>
    <row r="6398" s="6" customFormat="1" x14ac:dyDescent="0.25"/>
    <row r="6399" s="6" customFormat="1" x14ac:dyDescent="0.25"/>
    <row r="6400" s="6" customFormat="1" x14ac:dyDescent="0.25"/>
    <row r="6401" s="6" customFormat="1" x14ac:dyDescent="0.25"/>
    <row r="6402" s="6" customFormat="1" x14ac:dyDescent="0.25"/>
    <row r="6403" s="6" customFormat="1" x14ac:dyDescent="0.25"/>
    <row r="6404" s="6" customFormat="1" x14ac:dyDescent="0.25"/>
    <row r="6405" s="6" customFormat="1" x14ac:dyDescent="0.25"/>
    <row r="6406" s="6" customFormat="1" x14ac:dyDescent="0.25"/>
    <row r="6407" s="6" customFormat="1" x14ac:dyDescent="0.25"/>
    <row r="6408" s="6" customFormat="1" x14ac:dyDescent="0.25"/>
    <row r="6409" s="6" customFormat="1" x14ac:dyDescent="0.25"/>
    <row r="6410" s="6" customFormat="1" x14ac:dyDescent="0.25"/>
    <row r="6411" s="6" customFormat="1" x14ac:dyDescent="0.25"/>
    <row r="6412" s="6" customFormat="1" x14ac:dyDescent="0.25"/>
    <row r="6413" s="6" customFormat="1" x14ac:dyDescent="0.25"/>
    <row r="6414" s="6" customFormat="1" x14ac:dyDescent="0.25"/>
    <row r="6415" s="6" customFormat="1" x14ac:dyDescent="0.25"/>
    <row r="6416" s="6" customFormat="1" x14ac:dyDescent="0.25"/>
    <row r="6417" s="6" customFormat="1" x14ac:dyDescent="0.25"/>
    <row r="6418" s="6" customFormat="1" x14ac:dyDescent="0.25"/>
    <row r="6419" s="6" customFormat="1" x14ac:dyDescent="0.25"/>
    <row r="6420" s="6" customFormat="1" x14ac:dyDescent="0.25"/>
    <row r="6421" s="6" customFormat="1" x14ac:dyDescent="0.25"/>
    <row r="6422" s="6" customFormat="1" x14ac:dyDescent="0.25"/>
    <row r="6423" s="6" customFormat="1" x14ac:dyDescent="0.25"/>
    <row r="6424" s="6" customFormat="1" x14ac:dyDescent="0.25"/>
    <row r="6425" s="6" customFormat="1" x14ac:dyDescent="0.25"/>
    <row r="6426" s="6" customFormat="1" x14ac:dyDescent="0.25"/>
    <row r="6427" s="6" customFormat="1" x14ac:dyDescent="0.25"/>
    <row r="6428" s="6" customFormat="1" x14ac:dyDescent="0.25"/>
    <row r="6429" s="6" customFormat="1" x14ac:dyDescent="0.25"/>
    <row r="6430" s="6" customFormat="1" x14ac:dyDescent="0.25"/>
    <row r="6431" s="6" customFormat="1" x14ac:dyDescent="0.25"/>
    <row r="6432" s="6" customFormat="1" x14ac:dyDescent="0.25"/>
    <row r="6433" s="6" customFormat="1" x14ac:dyDescent="0.25"/>
    <row r="6434" s="6" customFormat="1" x14ac:dyDescent="0.25"/>
    <row r="6435" s="6" customFormat="1" x14ac:dyDescent="0.25"/>
    <row r="6436" s="6" customFormat="1" x14ac:dyDescent="0.25"/>
    <row r="6437" s="6" customFormat="1" x14ac:dyDescent="0.25"/>
    <row r="6438" s="6" customFormat="1" x14ac:dyDescent="0.25"/>
    <row r="6439" s="6" customFormat="1" x14ac:dyDescent="0.25"/>
    <row r="6440" s="6" customFormat="1" x14ac:dyDescent="0.25"/>
    <row r="6441" s="6" customFormat="1" x14ac:dyDescent="0.25"/>
    <row r="6442" s="6" customFormat="1" x14ac:dyDescent="0.25"/>
    <row r="6443" s="6" customFormat="1" x14ac:dyDescent="0.25"/>
    <row r="6444" s="6" customFormat="1" x14ac:dyDescent="0.25"/>
    <row r="6445" s="6" customFormat="1" x14ac:dyDescent="0.25"/>
    <row r="6446" s="6" customFormat="1" x14ac:dyDescent="0.25"/>
    <row r="6447" s="6" customFormat="1" x14ac:dyDescent="0.25"/>
    <row r="6448" s="6" customFormat="1" x14ac:dyDescent="0.25"/>
    <row r="6449" s="6" customFormat="1" x14ac:dyDescent="0.25"/>
    <row r="6450" s="6" customFormat="1" x14ac:dyDescent="0.25"/>
    <row r="6451" s="6" customFormat="1" x14ac:dyDescent="0.25"/>
    <row r="6452" s="6" customFormat="1" x14ac:dyDescent="0.25"/>
    <row r="6453" s="6" customFormat="1" x14ac:dyDescent="0.25"/>
    <row r="6454" s="6" customFormat="1" x14ac:dyDescent="0.25"/>
    <row r="6455" s="6" customFormat="1" x14ac:dyDescent="0.25"/>
    <row r="6456" s="6" customFormat="1" x14ac:dyDescent="0.25"/>
    <row r="6457" s="6" customFormat="1" x14ac:dyDescent="0.25"/>
    <row r="6458" s="6" customFormat="1" x14ac:dyDescent="0.25"/>
    <row r="6459" s="6" customFormat="1" x14ac:dyDescent="0.25"/>
    <row r="6460" s="6" customFormat="1" x14ac:dyDescent="0.25"/>
    <row r="6461" s="6" customFormat="1" x14ac:dyDescent="0.25"/>
    <row r="6462" s="6" customFormat="1" x14ac:dyDescent="0.25"/>
    <row r="6463" s="6" customFormat="1" x14ac:dyDescent="0.25"/>
    <row r="6464" s="6" customFormat="1" x14ac:dyDescent="0.25"/>
    <row r="6465" s="6" customFormat="1" x14ac:dyDescent="0.25"/>
    <row r="6466" s="6" customFormat="1" x14ac:dyDescent="0.25"/>
    <row r="6467" s="6" customFormat="1" x14ac:dyDescent="0.25"/>
    <row r="6468" s="6" customFormat="1" x14ac:dyDescent="0.25"/>
    <row r="6469" s="6" customFormat="1" x14ac:dyDescent="0.25"/>
    <row r="6470" s="6" customFormat="1" x14ac:dyDescent="0.25"/>
    <row r="6471" s="6" customFormat="1" x14ac:dyDescent="0.25"/>
    <row r="6472" s="6" customFormat="1" x14ac:dyDescent="0.25"/>
    <row r="6473" s="6" customFormat="1" x14ac:dyDescent="0.25"/>
    <row r="6474" s="6" customFormat="1" x14ac:dyDescent="0.25"/>
    <row r="6475" s="6" customFormat="1" x14ac:dyDescent="0.25"/>
    <row r="6476" s="6" customFormat="1" x14ac:dyDescent="0.25"/>
    <row r="6477" s="6" customFormat="1" x14ac:dyDescent="0.25"/>
    <row r="6478" s="6" customFormat="1" x14ac:dyDescent="0.25"/>
    <row r="6479" s="6" customFormat="1" x14ac:dyDescent="0.25"/>
    <row r="6480" s="6" customFormat="1" x14ac:dyDescent="0.25"/>
    <row r="6481" s="6" customFormat="1" x14ac:dyDescent="0.25"/>
    <row r="6482" s="6" customFormat="1" x14ac:dyDescent="0.25"/>
    <row r="6483" s="6" customFormat="1" x14ac:dyDescent="0.25"/>
    <row r="6484" s="6" customFormat="1" x14ac:dyDescent="0.25"/>
    <row r="6485" s="6" customFormat="1" x14ac:dyDescent="0.25"/>
    <row r="6486" s="6" customFormat="1" x14ac:dyDescent="0.25"/>
    <row r="6487" s="6" customFormat="1" x14ac:dyDescent="0.25"/>
    <row r="6488" s="6" customFormat="1" x14ac:dyDescent="0.25"/>
    <row r="6489" s="6" customFormat="1" x14ac:dyDescent="0.25"/>
    <row r="6490" s="6" customFormat="1" x14ac:dyDescent="0.25"/>
    <row r="6491" s="6" customFormat="1" x14ac:dyDescent="0.25"/>
    <row r="6492" s="6" customFormat="1" x14ac:dyDescent="0.25"/>
    <row r="6493" s="6" customFormat="1" x14ac:dyDescent="0.25"/>
    <row r="6494" s="6" customFormat="1" x14ac:dyDescent="0.25"/>
    <row r="6495" s="6" customFormat="1" x14ac:dyDescent="0.25"/>
    <row r="6496" s="6" customFormat="1" x14ac:dyDescent="0.25"/>
    <row r="6497" s="6" customFormat="1" x14ac:dyDescent="0.25"/>
    <row r="6498" s="6" customFormat="1" x14ac:dyDescent="0.25"/>
    <row r="6499" s="6" customFormat="1" x14ac:dyDescent="0.25"/>
    <row r="6500" s="6" customFormat="1" x14ac:dyDescent="0.25"/>
    <row r="6501" s="6" customFormat="1" x14ac:dyDescent="0.25"/>
    <row r="6502" s="6" customFormat="1" x14ac:dyDescent="0.25"/>
    <row r="6503" s="6" customFormat="1" x14ac:dyDescent="0.25"/>
    <row r="6504" s="6" customFormat="1" x14ac:dyDescent="0.25"/>
    <row r="6505" s="6" customFormat="1" x14ac:dyDescent="0.25"/>
    <row r="6506" s="6" customFormat="1" x14ac:dyDescent="0.25"/>
    <row r="6507" s="6" customFormat="1" x14ac:dyDescent="0.25"/>
    <row r="6508" s="6" customFormat="1" x14ac:dyDescent="0.25"/>
    <row r="6509" s="6" customFormat="1" x14ac:dyDescent="0.25"/>
    <row r="6510" s="6" customFormat="1" x14ac:dyDescent="0.25"/>
    <row r="6511" s="6" customFormat="1" x14ac:dyDescent="0.25"/>
    <row r="6512" s="6" customFormat="1" x14ac:dyDescent="0.25"/>
    <row r="6513" s="6" customFormat="1" x14ac:dyDescent="0.25"/>
    <row r="6514" s="6" customFormat="1" x14ac:dyDescent="0.25"/>
    <row r="6515" s="6" customFormat="1" x14ac:dyDescent="0.25"/>
    <row r="6516" s="6" customFormat="1" x14ac:dyDescent="0.25"/>
    <row r="6517" s="6" customFormat="1" x14ac:dyDescent="0.25"/>
    <row r="6518" s="6" customFormat="1" x14ac:dyDescent="0.25"/>
    <row r="6519" s="6" customFormat="1" x14ac:dyDescent="0.25"/>
    <row r="6520" s="6" customFormat="1" x14ac:dyDescent="0.25"/>
    <row r="6521" s="6" customFormat="1" x14ac:dyDescent="0.25"/>
    <row r="6522" s="6" customFormat="1" x14ac:dyDescent="0.25"/>
    <row r="6523" s="6" customFormat="1" x14ac:dyDescent="0.25"/>
    <row r="6524" s="6" customFormat="1" x14ac:dyDescent="0.25"/>
    <row r="6525" s="6" customFormat="1" x14ac:dyDescent="0.25"/>
    <row r="6526" s="6" customFormat="1" x14ac:dyDescent="0.25"/>
    <row r="6527" s="6" customFormat="1" x14ac:dyDescent="0.25"/>
    <row r="6528" s="6" customFormat="1" x14ac:dyDescent="0.25"/>
    <row r="6529" s="6" customFormat="1" x14ac:dyDescent="0.25"/>
    <row r="6530" s="6" customFormat="1" x14ac:dyDescent="0.25"/>
    <row r="6531" s="6" customFormat="1" x14ac:dyDescent="0.25"/>
    <row r="6532" s="6" customFormat="1" x14ac:dyDescent="0.25"/>
    <row r="6533" s="6" customFormat="1" x14ac:dyDescent="0.25"/>
    <row r="6534" s="6" customFormat="1" x14ac:dyDescent="0.25"/>
    <row r="6535" s="6" customFormat="1" x14ac:dyDescent="0.25"/>
    <row r="6536" s="6" customFormat="1" x14ac:dyDescent="0.25"/>
    <row r="6537" s="6" customFormat="1" x14ac:dyDescent="0.25"/>
    <row r="6538" s="6" customFormat="1" x14ac:dyDescent="0.25"/>
    <row r="6539" s="6" customFormat="1" x14ac:dyDescent="0.25"/>
    <row r="6540" s="6" customFormat="1" x14ac:dyDescent="0.25"/>
    <row r="6541" s="6" customFormat="1" x14ac:dyDescent="0.25"/>
    <row r="6542" s="6" customFormat="1" x14ac:dyDescent="0.25"/>
    <row r="6543" s="6" customFormat="1" x14ac:dyDescent="0.25"/>
    <row r="6544" s="6" customFormat="1" x14ac:dyDescent="0.25"/>
    <row r="6545" s="6" customFormat="1" x14ac:dyDescent="0.25"/>
    <row r="6546" s="6" customFormat="1" x14ac:dyDescent="0.25"/>
    <row r="6547" s="6" customFormat="1" x14ac:dyDescent="0.25"/>
    <row r="6548" s="6" customFormat="1" x14ac:dyDescent="0.25"/>
    <row r="6549" s="6" customFormat="1" x14ac:dyDescent="0.25"/>
    <row r="6550" s="6" customFormat="1" x14ac:dyDescent="0.25"/>
    <row r="6551" s="6" customFormat="1" x14ac:dyDescent="0.25"/>
    <row r="6552" s="6" customFormat="1" x14ac:dyDescent="0.25"/>
    <row r="6553" s="6" customFormat="1" x14ac:dyDescent="0.25"/>
    <row r="6554" s="6" customFormat="1" x14ac:dyDescent="0.25"/>
    <row r="6555" s="6" customFormat="1" x14ac:dyDescent="0.25"/>
    <row r="6556" s="6" customFormat="1" x14ac:dyDescent="0.25"/>
    <row r="6557" s="6" customFormat="1" x14ac:dyDescent="0.25"/>
    <row r="6558" s="6" customFormat="1" x14ac:dyDescent="0.25"/>
    <row r="6559" s="6" customFormat="1" x14ac:dyDescent="0.25"/>
    <row r="6560" s="6" customFormat="1" x14ac:dyDescent="0.25"/>
    <row r="6561" s="6" customFormat="1" x14ac:dyDescent="0.25"/>
    <row r="6562" s="6" customFormat="1" x14ac:dyDescent="0.25"/>
    <row r="6563" s="6" customFormat="1" x14ac:dyDescent="0.25"/>
    <row r="6564" s="6" customFormat="1" x14ac:dyDescent="0.25"/>
    <row r="6565" s="6" customFormat="1" x14ac:dyDescent="0.25"/>
    <row r="6566" s="6" customFormat="1" x14ac:dyDescent="0.25"/>
    <row r="6567" s="6" customFormat="1" x14ac:dyDescent="0.25"/>
    <row r="6568" s="6" customFormat="1" x14ac:dyDescent="0.25"/>
    <row r="6569" s="6" customFormat="1" x14ac:dyDescent="0.25"/>
    <row r="6570" s="6" customFormat="1" x14ac:dyDescent="0.25"/>
    <row r="6571" s="6" customFormat="1" x14ac:dyDescent="0.25"/>
    <row r="6572" s="6" customFormat="1" x14ac:dyDescent="0.25"/>
    <row r="6573" s="6" customFormat="1" x14ac:dyDescent="0.25"/>
    <row r="6574" s="6" customFormat="1" x14ac:dyDescent="0.25"/>
    <row r="6575" s="6" customFormat="1" x14ac:dyDescent="0.25"/>
    <row r="6576" s="6" customFormat="1" x14ac:dyDescent="0.25"/>
    <row r="6577" s="6" customFormat="1" x14ac:dyDescent="0.25"/>
    <row r="6578" s="6" customFormat="1" x14ac:dyDescent="0.25"/>
    <row r="6579" s="6" customFormat="1" x14ac:dyDescent="0.25"/>
    <row r="6580" s="6" customFormat="1" x14ac:dyDescent="0.25"/>
    <row r="6581" s="6" customFormat="1" x14ac:dyDescent="0.25"/>
    <row r="6582" s="6" customFormat="1" x14ac:dyDescent="0.25"/>
    <row r="6583" s="6" customFormat="1" x14ac:dyDescent="0.25"/>
    <row r="6584" s="6" customFormat="1" x14ac:dyDescent="0.25"/>
    <row r="6585" s="6" customFormat="1" x14ac:dyDescent="0.25"/>
    <row r="6586" s="6" customFormat="1" x14ac:dyDescent="0.25"/>
    <row r="6587" s="6" customFormat="1" x14ac:dyDescent="0.25"/>
    <row r="6588" s="6" customFormat="1" x14ac:dyDescent="0.25"/>
    <row r="6589" s="6" customFormat="1" x14ac:dyDescent="0.25"/>
    <row r="6590" s="6" customFormat="1" x14ac:dyDescent="0.25"/>
    <row r="6591" s="6" customFormat="1" x14ac:dyDescent="0.25"/>
    <row r="6592" s="6" customFormat="1" x14ac:dyDescent="0.25"/>
    <row r="6593" s="6" customFormat="1" x14ac:dyDescent="0.25"/>
    <row r="6594" s="6" customFormat="1" x14ac:dyDescent="0.25"/>
    <row r="6595" s="6" customFormat="1" x14ac:dyDescent="0.25"/>
    <row r="6596" s="6" customFormat="1" x14ac:dyDescent="0.25"/>
    <row r="6597" s="6" customFormat="1" x14ac:dyDescent="0.25"/>
    <row r="6598" s="6" customFormat="1" x14ac:dyDescent="0.25"/>
    <row r="6599" s="6" customFormat="1" x14ac:dyDescent="0.25"/>
    <row r="6600" s="6" customFormat="1" x14ac:dyDescent="0.25"/>
    <row r="6601" s="6" customFormat="1" x14ac:dyDescent="0.25"/>
    <row r="6602" s="6" customFormat="1" x14ac:dyDescent="0.25"/>
    <row r="6603" s="6" customFormat="1" x14ac:dyDescent="0.25"/>
    <row r="6604" s="6" customFormat="1" x14ac:dyDescent="0.25"/>
    <row r="6605" s="6" customFormat="1" x14ac:dyDescent="0.25"/>
    <row r="6606" s="6" customFormat="1" x14ac:dyDescent="0.25"/>
    <row r="6607" s="6" customFormat="1" x14ac:dyDescent="0.25"/>
    <row r="6608" s="6" customFormat="1" x14ac:dyDescent="0.25"/>
    <row r="6609" s="6" customFormat="1" x14ac:dyDescent="0.25"/>
    <row r="6610" s="6" customFormat="1" x14ac:dyDescent="0.25"/>
    <row r="6611" s="6" customFormat="1" x14ac:dyDescent="0.25"/>
    <row r="6612" s="6" customFormat="1" x14ac:dyDescent="0.25"/>
    <row r="6613" s="6" customFormat="1" x14ac:dyDescent="0.25"/>
    <row r="6614" s="6" customFormat="1" x14ac:dyDescent="0.25"/>
    <row r="6615" s="6" customFormat="1" x14ac:dyDescent="0.25"/>
    <row r="6616" s="6" customFormat="1" x14ac:dyDescent="0.25"/>
    <row r="6617" s="6" customFormat="1" x14ac:dyDescent="0.25"/>
    <row r="6618" s="6" customFormat="1" x14ac:dyDescent="0.25"/>
    <row r="6619" s="6" customFormat="1" x14ac:dyDescent="0.25"/>
    <row r="6620" s="6" customFormat="1" x14ac:dyDescent="0.25"/>
    <row r="6621" s="6" customFormat="1" x14ac:dyDescent="0.25"/>
    <row r="6622" s="6" customFormat="1" x14ac:dyDescent="0.25"/>
    <row r="6623" s="6" customFormat="1" x14ac:dyDescent="0.25"/>
    <row r="6624" s="6" customFormat="1" x14ac:dyDescent="0.25"/>
    <row r="6625" s="6" customFormat="1" x14ac:dyDescent="0.25"/>
    <row r="6626" s="6" customFormat="1" x14ac:dyDescent="0.25"/>
    <row r="6627" s="6" customFormat="1" x14ac:dyDescent="0.25"/>
    <row r="6628" s="6" customFormat="1" x14ac:dyDescent="0.25"/>
    <row r="6629" s="6" customFormat="1" x14ac:dyDescent="0.25"/>
    <row r="6630" s="6" customFormat="1" x14ac:dyDescent="0.25"/>
    <row r="6631" s="6" customFormat="1" x14ac:dyDescent="0.25"/>
    <row r="6632" s="6" customFormat="1" x14ac:dyDescent="0.25"/>
    <row r="6633" s="6" customFormat="1" x14ac:dyDescent="0.25"/>
    <row r="6634" s="6" customFormat="1" x14ac:dyDescent="0.25"/>
    <row r="6635" s="6" customFormat="1" x14ac:dyDescent="0.25"/>
    <row r="6636" s="6" customFormat="1" x14ac:dyDescent="0.25"/>
    <row r="6637" s="6" customFormat="1" x14ac:dyDescent="0.25"/>
    <row r="6638" s="6" customFormat="1" x14ac:dyDescent="0.25"/>
    <row r="6639" s="6" customFormat="1" x14ac:dyDescent="0.25"/>
    <row r="6640" s="6" customFormat="1" x14ac:dyDescent="0.25"/>
    <row r="6641" s="6" customFormat="1" x14ac:dyDescent="0.25"/>
    <row r="6642" s="6" customFormat="1" x14ac:dyDescent="0.25"/>
    <row r="6643" s="6" customFormat="1" x14ac:dyDescent="0.25"/>
    <row r="6644" s="6" customFormat="1" x14ac:dyDescent="0.25"/>
    <row r="6645" s="6" customFormat="1" x14ac:dyDescent="0.25"/>
    <row r="6646" s="6" customFormat="1" x14ac:dyDescent="0.25"/>
    <row r="6647" s="6" customFormat="1" x14ac:dyDescent="0.25"/>
    <row r="6648" s="6" customFormat="1" x14ac:dyDescent="0.25"/>
    <row r="6649" s="6" customFormat="1" x14ac:dyDescent="0.25"/>
    <row r="6650" s="6" customFormat="1" x14ac:dyDescent="0.25"/>
    <row r="6651" s="6" customFormat="1" x14ac:dyDescent="0.25"/>
    <row r="6652" s="6" customFormat="1" x14ac:dyDescent="0.25"/>
    <row r="6653" s="6" customFormat="1" x14ac:dyDescent="0.25"/>
    <row r="6654" s="6" customFormat="1" x14ac:dyDescent="0.25"/>
    <row r="6655" s="6" customFormat="1" x14ac:dyDescent="0.25"/>
    <row r="6656" s="6" customFormat="1" x14ac:dyDescent="0.25"/>
    <row r="6657" s="6" customFormat="1" x14ac:dyDescent="0.25"/>
    <row r="6658" s="6" customFormat="1" x14ac:dyDescent="0.25"/>
    <row r="6659" s="6" customFormat="1" x14ac:dyDescent="0.25"/>
    <row r="6660" s="6" customFormat="1" x14ac:dyDescent="0.25"/>
    <row r="6661" s="6" customFormat="1" x14ac:dyDescent="0.25"/>
    <row r="6662" s="6" customFormat="1" x14ac:dyDescent="0.25"/>
    <row r="6663" s="6" customFormat="1" x14ac:dyDescent="0.25"/>
    <row r="6664" s="6" customFormat="1" x14ac:dyDescent="0.25"/>
    <row r="6665" s="6" customFormat="1" x14ac:dyDescent="0.25"/>
    <row r="6666" s="6" customFormat="1" x14ac:dyDescent="0.25"/>
    <row r="6667" s="6" customFormat="1" x14ac:dyDescent="0.25"/>
    <row r="6668" s="6" customFormat="1" x14ac:dyDescent="0.25"/>
    <row r="6669" s="6" customFormat="1" x14ac:dyDescent="0.25"/>
    <row r="6670" s="6" customFormat="1" x14ac:dyDescent="0.25"/>
    <row r="6671" s="6" customFormat="1" x14ac:dyDescent="0.25"/>
    <row r="6672" s="6" customFormat="1" x14ac:dyDescent="0.25"/>
    <row r="6673" s="6" customFormat="1" x14ac:dyDescent="0.25"/>
    <row r="6674" s="6" customFormat="1" x14ac:dyDescent="0.25"/>
    <row r="6675" s="6" customFormat="1" x14ac:dyDescent="0.25"/>
    <row r="6676" s="6" customFormat="1" x14ac:dyDescent="0.25"/>
    <row r="6677" s="6" customFormat="1" x14ac:dyDescent="0.25"/>
    <row r="6678" s="6" customFormat="1" x14ac:dyDescent="0.25"/>
    <row r="6679" s="6" customFormat="1" x14ac:dyDescent="0.25"/>
    <row r="6680" s="6" customFormat="1" x14ac:dyDescent="0.25"/>
    <row r="6681" s="6" customFormat="1" x14ac:dyDescent="0.25"/>
    <row r="6682" s="6" customFormat="1" x14ac:dyDescent="0.25"/>
    <row r="6683" s="6" customFormat="1" x14ac:dyDescent="0.25"/>
    <row r="6684" s="6" customFormat="1" x14ac:dyDescent="0.25"/>
    <row r="6685" s="6" customFormat="1" x14ac:dyDescent="0.25"/>
    <row r="6686" s="6" customFormat="1" x14ac:dyDescent="0.25"/>
    <row r="6687" s="6" customFormat="1" x14ac:dyDescent="0.25"/>
    <row r="6688" s="6" customFormat="1" x14ac:dyDescent="0.25"/>
    <row r="6689" s="6" customFormat="1" x14ac:dyDescent="0.25"/>
    <row r="6690" s="6" customFormat="1" x14ac:dyDescent="0.25"/>
    <row r="6691" s="6" customFormat="1" x14ac:dyDescent="0.25"/>
    <row r="6692" s="6" customFormat="1" x14ac:dyDescent="0.25"/>
    <row r="6693" s="6" customFormat="1" x14ac:dyDescent="0.25"/>
    <row r="6694" s="6" customFormat="1" x14ac:dyDescent="0.25"/>
    <row r="6695" s="6" customFormat="1" x14ac:dyDescent="0.25"/>
    <row r="6696" s="6" customFormat="1" x14ac:dyDescent="0.25"/>
    <row r="6697" s="6" customFormat="1" x14ac:dyDescent="0.25"/>
    <row r="6698" s="6" customFormat="1" x14ac:dyDescent="0.25"/>
    <row r="6699" s="6" customFormat="1" x14ac:dyDescent="0.25"/>
    <row r="6700" s="6" customFormat="1" x14ac:dyDescent="0.25"/>
    <row r="6701" s="6" customFormat="1" x14ac:dyDescent="0.25"/>
    <row r="6702" s="6" customFormat="1" x14ac:dyDescent="0.25"/>
    <row r="6703" s="6" customFormat="1" x14ac:dyDescent="0.25"/>
    <row r="6704" s="6" customFormat="1" x14ac:dyDescent="0.25"/>
    <row r="6705" s="6" customFormat="1" x14ac:dyDescent="0.25"/>
    <row r="6706" s="6" customFormat="1" x14ac:dyDescent="0.25"/>
    <row r="6707" s="6" customFormat="1" x14ac:dyDescent="0.25"/>
    <row r="6708" s="6" customFormat="1" x14ac:dyDescent="0.25"/>
    <row r="6709" s="6" customFormat="1" x14ac:dyDescent="0.25"/>
    <row r="6710" s="6" customFormat="1" x14ac:dyDescent="0.25"/>
    <row r="6711" s="6" customFormat="1" x14ac:dyDescent="0.25"/>
    <row r="6712" s="6" customFormat="1" x14ac:dyDescent="0.25"/>
    <row r="6713" s="6" customFormat="1" x14ac:dyDescent="0.25"/>
    <row r="6714" s="6" customFormat="1" x14ac:dyDescent="0.25"/>
    <row r="6715" s="6" customFormat="1" x14ac:dyDescent="0.25"/>
    <row r="6716" s="6" customFormat="1" x14ac:dyDescent="0.25"/>
    <row r="6717" s="6" customFormat="1" x14ac:dyDescent="0.25"/>
    <row r="6718" s="6" customFormat="1" x14ac:dyDescent="0.25"/>
    <row r="6719" s="6" customFormat="1" x14ac:dyDescent="0.25"/>
    <row r="6720" s="6" customFormat="1" x14ac:dyDescent="0.25"/>
    <row r="6721" s="6" customFormat="1" x14ac:dyDescent="0.25"/>
    <row r="6722" s="6" customFormat="1" x14ac:dyDescent="0.25"/>
    <row r="6723" s="6" customFormat="1" x14ac:dyDescent="0.25"/>
    <row r="6724" s="6" customFormat="1" x14ac:dyDescent="0.25"/>
    <row r="6725" s="6" customFormat="1" x14ac:dyDescent="0.25"/>
    <row r="6726" s="6" customFormat="1" x14ac:dyDescent="0.25"/>
    <row r="6727" s="6" customFormat="1" x14ac:dyDescent="0.25"/>
    <row r="6728" s="6" customFormat="1" x14ac:dyDescent="0.25"/>
    <row r="6729" s="6" customFormat="1" x14ac:dyDescent="0.25"/>
    <row r="6730" s="6" customFormat="1" x14ac:dyDescent="0.25"/>
    <row r="6731" s="6" customFormat="1" x14ac:dyDescent="0.25"/>
    <row r="6732" s="6" customFormat="1" x14ac:dyDescent="0.25"/>
    <row r="6733" s="6" customFormat="1" x14ac:dyDescent="0.25"/>
    <row r="6734" s="6" customFormat="1" x14ac:dyDescent="0.25"/>
    <row r="6735" s="6" customFormat="1" x14ac:dyDescent="0.25"/>
    <row r="6736" s="6" customFormat="1" x14ac:dyDescent="0.25"/>
    <row r="6737" s="6" customFormat="1" x14ac:dyDescent="0.25"/>
    <row r="6738" s="6" customFormat="1" x14ac:dyDescent="0.25"/>
    <row r="6739" s="6" customFormat="1" x14ac:dyDescent="0.25"/>
    <row r="6740" s="6" customFormat="1" x14ac:dyDescent="0.25"/>
    <row r="6741" s="6" customFormat="1" x14ac:dyDescent="0.25"/>
    <row r="6742" s="6" customFormat="1" x14ac:dyDescent="0.25"/>
    <row r="6743" s="6" customFormat="1" x14ac:dyDescent="0.25"/>
    <row r="6744" s="6" customFormat="1" x14ac:dyDescent="0.25"/>
    <row r="6745" s="6" customFormat="1" x14ac:dyDescent="0.25"/>
    <row r="6746" s="6" customFormat="1" x14ac:dyDescent="0.25"/>
    <row r="6747" s="6" customFormat="1" x14ac:dyDescent="0.25"/>
    <row r="6748" s="6" customFormat="1" x14ac:dyDescent="0.25"/>
    <row r="6749" s="6" customFormat="1" x14ac:dyDescent="0.25"/>
    <row r="6750" s="6" customFormat="1" x14ac:dyDescent="0.25"/>
    <row r="6751" s="6" customFormat="1" x14ac:dyDescent="0.25"/>
    <row r="6752" s="6" customFormat="1" x14ac:dyDescent="0.25"/>
    <row r="6753" s="6" customFormat="1" x14ac:dyDescent="0.25"/>
    <row r="6754" s="6" customFormat="1" x14ac:dyDescent="0.25"/>
    <row r="6755" s="6" customFormat="1" x14ac:dyDescent="0.25"/>
    <row r="6756" s="6" customFormat="1" x14ac:dyDescent="0.25"/>
    <row r="6757" s="6" customFormat="1" x14ac:dyDescent="0.25"/>
    <row r="6758" s="6" customFormat="1" x14ac:dyDescent="0.25"/>
    <row r="6759" s="6" customFormat="1" x14ac:dyDescent="0.25"/>
    <row r="6760" s="6" customFormat="1" x14ac:dyDescent="0.25"/>
    <row r="6761" s="6" customFormat="1" x14ac:dyDescent="0.25"/>
    <row r="6762" s="6" customFormat="1" x14ac:dyDescent="0.25"/>
    <row r="6763" s="6" customFormat="1" x14ac:dyDescent="0.25"/>
    <row r="6764" s="6" customFormat="1" x14ac:dyDescent="0.25"/>
    <row r="6765" s="6" customFormat="1" x14ac:dyDescent="0.25"/>
    <row r="6766" s="6" customFormat="1" x14ac:dyDescent="0.25"/>
    <row r="6767" s="6" customFormat="1" x14ac:dyDescent="0.25"/>
    <row r="6768" s="6" customFormat="1" x14ac:dyDescent="0.25"/>
    <row r="6769" s="6" customFormat="1" x14ac:dyDescent="0.25"/>
    <row r="6770" s="6" customFormat="1" x14ac:dyDescent="0.25"/>
    <row r="6771" s="6" customFormat="1" x14ac:dyDescent="0.25"/>
    <row r="6772" s="6" customFormat="1" x14ac:dyDescent="0.25"/>
    <row r="6773" s="6" customFormat="1" x14ac:dyDescent="0.25"/>
    <row r="6774" s="6" customFormat="1" x14ac:dyDescent="0.25"/>
    <row r="6775" s="6" customFormat="1" x14ac:dyDescent="0.25"/>
    <row r="6776" s="6" customFormat="1" x14ac:dyDescent="0.25"/>
    <row r="6777" s="6" customFormat="1" x14ac:dyDescent="0.25"/>
    <row r="6778" s="6" customFormat="1" x14ac:dyDescent="0.25"/>
    <row r="6779" s="6" customFormat="1" x14ac:dyDescent="0.25"/>
    <row r="6780" s="6" customFormat="1" x14ac:dyDescent="0.25"/>
    <row r="6781" s="6" customFormat="1" x14ac:dyDescent="0.25"/>
    <row r="6782" s="6" customFormat="1" x14ac:dyDescent="0.25"/>
    <row r="6783" s="6" customFormat="1" x14ac:dyDescent="0.25"/>
    <row r="6784" s="6" customFormat="1" x14ac:dyDescent="0.25"/>
    <row r="6785" s="6" customFormat="1" x14ac:dyDescent="0.25"/>
    <row r="6786" s="6" customFormat="1" x14ac:dyDescent="0.25"/>
    <row r="6787" s="6" customFormat="1" x14ac:dyDescent="0.25"/>
    <row r="6788" s="6" customFormat="1" x14ac:dyDescent="0.25"/>
    <row r="6789" s="6" customFormat="1" x14ac:dyDescent="0.25"/>
    <row r="6790" s="6" customFormat="1" x14ac:dyDescent="0.25"/>
    <row r="6791" s="6" customFormat="1" x14ac:dyDescent="0.25"/>
    <row r="6792" s="6" customFormat="1" x14ac:dyDescent="0.25"/>
    <row r="6793" s="6" customFormat="1" x14ac:dyDescent="0.25"/>
    <row r="6794" s="6" customFormat="1" x14ac:dyDescent="0.25"/>
    <row r="6795" s="6" customFormat="1" x14ac:dyDescent="0.25"/>
    <row r="6796" s="6" customFormat="1" x14ac:dyDescent="0.25"/>
    <row r="6797" s="6" customFormat="1" x14ac:dyDescent="0.25"/>
    <row r="6798" s="6" customFormat="1" x14ac:dyDescent="0.25"/>
    <row r="6799" s="6" customFormat="1" x14ac:dyDescent="0.25"/>
    <row r="6800" s="6" customFormat="1" x14ac:dyDescent="0.25"/>
    <row r="6801" s="6" customFormat="1" x14ac:dyDescent="0.25"/>
    <row r="6802" s="6" customFormat="1" x14ac:dyDescent="0.25"/>
    <row r="6803" s="6" customFormat="1" x14ac:dyDescent="0.25"/>
    <row r="6804" s="6" customFormat="1" x14ac:dyDescent="0.25"/>
    <row r="6805" s="6" customFormat="1" x14ac:dyDescent="0.25"/>
    <row r="6806" s="6" customFormat="1" x14ac:dyDescent="0.25"/>
    <row r="6807" s="6" customFormat="1" x14ac:dyDescent="0.25"/>
    <row r="6808" s="6" customFormat="1" x14ac:dyDescent="0.25"/>
    <row r="6809" s="6" customFormat="1" x14ac:dyDescent="0.25"/>
    <row r="6810" s="6" customFormat="1" x14ac:dyDescent="0.25"/>
    <row r="6811" s="6" customFormat="1" x14ac:dyDescent="0.25"/>
    <row r="6812" s="6" customFormat="1" x14ac:dyDescent="0.25"/>
    <row r="6813" s="6" customFormat="1" x14ac:dyDescent="0.25"/>
    <row r="6814" s="6" customFormat="1" x14ac:dyDescent="0.25"/>
    <row r="6815" s="6" customFormat="1" x14ac:dyDescent="0.25"/>
    <row r="6816" s="6" customFormat="1" x14ac:dyDescent="0.25"/>
    <row r="6817" s="6" customFormat="1" x14ac:dyDescent="0.25"/>
    <row r="6818" s="6" customFormat="1" x14ac:dyDescent="0.25"/>
    <row r="6819" s="6" customFormat="1" x14ac:dyDescent="0.25"/>
    <row r="6820" s="6" customFormat="1" x14ac:dyDescent="0.25"/>
    <row r="6821" s="6" customFormat="1" x14ac:dyDescent="0.25"/>
    <row r="6822" s="6" customFormat="1" x14ac:dyDescent="0.25"/>
    <row r="6823" s="6" customFormat="1" x14ac:dyDescent="0.25"/>
    <row r="6824" s="6" customFormat="1" x14ac:dyDescent="0.25"/>
    <row r="6825" s="6" customFormat="1" x14ac:dyDescent="0.25"/>
    <row r="6826" s="6" customFormat="1" x14ac:dyDescent="0.25"/>
    <row r="6827" s="6" customFormat="1" x14ac:dyDescent="0.25"/>
    <row r="6828" s="6" customFormat="1" x14ac:dyDescent="0.25"/>
    <row r="6829" s="6" customFormat="1" x14ac:dyDescent="0.25"/>
    <row r="6830" s="6" customFormat="1" x14ac:dyDescent="0.25"/>
    <row r="6831" s="6" customFormat="1" x14ac:dyDescent="0.25"/>
    <row r="6832" s="6" customFormat="1" x14ac:dyDescent="0.25"/>
    <row r="6833" s="6" customFormat="1" x14ac:dyDescent="0.25"/>
    <row r="6834" s="6" customFormat="1" x14ac:dyDescent="0.25"/>
    <row r="6835" s="6" customFormat="1" x14ac:dyDescent="0.25"/>
    <row r="6836" s="6" customFormat="1" x14ac:dyDescent="0.25"/>
    <row r="6837" s="6" customFormat="1" x14ac:dyDescent="0.25"/>
    <row r="6838" s="6" customFormat="1" x14ac:dyDescent="0.25"/>
    <row r="6839" s="6" customFormat="1" x14ac:dyDescent="0.25"/>
    <row r="6840" s="6" customFormat="1" x14ac:dyDescent="0.25"/>
    <row r="6841" s="6" customFormat="1" x14ac:dyDescent="0.25"/>
    <row r="6842" s="6" customFormat="1" x14ac:dyDescent="0.25"/>
    <row r="6843" s="6" customFormat="1" x14ac:dyDescent="0.25"/>
    <row r="6844" s="6" customFormat="1" x14ac:dyDescent="0.25"/>
    <row r="6845" s="6" customFormat="1" x14ac:dyDescent="0.25"/>
    <row r="6846" s="6" customFormat="1" x14ac:dyDescent="0.25"/>
    <row r="6847" s="6" customFormat="1" x14ac:dyDescent="0.25"/>
    <row r="6848" s="6" customFormat="1" x14ac:dyDescent="0.25"/>
    <row r="6849" s="6" customFormat="1" x14ac:dyDescent="0.25"/>
    <row r="6850" s="6" customFormat="1" x14ac:dyDescent="0.25"/>
    <row r="6851" s="6" customFormat="1" x14ac:dyDescent="0.25"/>
    <row r="6852" s="6" customFormat="1" x14ac:dyDescent="0.25"/>
    <row r="6853" s="6" customFormat="1" x14ac:dyDescent="0.25"/>
    <row r="6854" s="6" customFormat="1" x14ac:dyDescent="0.25"/>
    <row r="6855" s="6" customFormat="1" x14ac:dyDescent="0.25"/>
    <row r="6856" s="6" customFormat="1" x14ac:dyDescent="0.25"/>
    <row r="6857" s="6" customFormat="1" x14ac:dyDescent="0.25"/>
    <row r="6858" s="6" customFormat="1" x14ac:dyDescent="0.25"/>
    <row r="6859" s="6" customFormat="1" x14ac:dyDescent="0.25"/>
    <row r="6860" s="6" customFormat="1" x14ac:dyDescent="0.25"/>
    <row r="6861" s="6" customFormat="1" x14ac:dyDescent="0.25"/>
    <row r="6862" s="6" customFormat="1" x14ac:dyDescent="0.25"/>
    <row r="6863" s="6" customFormat="1" x14ac:dyDescent="0.25"/>
    <row r="6864" s="6" customFormat="1" x14ac:dyDescent="0.25"/>
    <row r="6865" s="6" customFormat="1" x14ac:dyDescent="0.25"/>
    <row r="6866" s="6" customFormat="1" x14ac:dyDescent="0.25"/>
    <row r="6867" s="6" customFormat="1" x14ac:dyDescent="0.25"/>
    <row r="6868" s="6" customFormat="1" x14ac:dyDescent="0.25"/>
    <row r="6869" s="6" customFormat="1" x14ac:dyDescent="0.25"/>
    <row r="6870" s="6" customFormat="1" x14ac:dyDescent="0.25"/>
    <row r="6871" s="6" customFormat="1" x14ac:dyDescent="0.25"/>
    <row r="6872" s="6" customFormat="1" x14ac:dyDescent="0.25"/>
    <row r="6873" s="6" customFormat="1" x14ac:dyDescent="0.25"/>
    <row r="6874" s="6" customFormat="1" x14ac:dyDescent="0.25"/>
    <row r="6875" s="6" customFormat="1" x14ac:dyDescent="0.25"/>
    <row r="6876" s="6" customFormat="1" x14ac:dyDescent="0.25"/>
    <row r="6877" s="6" customFormat="1" x14ac:dyDescent="0.25"/>
    <row r="6878" s="6" customFormat="1" x14ac:dyDescent="0.25"/>
    <row r="6879" s="6" customFormat="1" x14ac:dyDescent="0.25"/>
    <row r="6880" s="6" customFormat="1" x14ac:dyDescent="0.25"/>
    <row r="6881" s="6" customFormat="1" x14ac:dyDescent="0.25"/>
    <row r="6882" s="6" customFormat="1" x14ac:dyDescent="0.25"/>
    <row r="6883" s="6" customFormat="1" x14ac:dyDescent="0.25"/>
    <row r="6884" s="6" customFormat="1" x14ac:dyDescent="0.25"/>
    <row r="6885" s="6" customFormat="1" x14ac:dyDescent="0.25"/>
    <row r="6886" s="6" customFormat="1" x14ac:dyDescent="0.25"/>
    <row r="6887" s="6" customFormat="1" x14ac:dyDescent="0.25"/>
    <row r="6888" s="6" customFormat="1" x14ac:dyDescent="0.25"/>
    <row r="6889" s="6" customFormat="1" x14ac:dyDescent="0.25"/>
    <row r="6890" s="6" customFormat="1" x14ac:dyDescent="0.25"/>
    <row r="6891" s="6" customFormat="1" x14ac:dyDescent="0.25"/>
    <row r="6892" s="6" customFormat="1" x14ac:dyDescent="0.25"/>
    <row r="6893" s="6" customFormat="1" x14ac:dyDescent="0.25"/>
    <row r="6894" s="6" customFormat="1" x14ac:dyDescent="0.25"/>
    <row r="6895" s="6" customFormat="1" x14ac:dyDescent="0.25"/>
    <row r="6896" s="6" customFormat="1" x14ac:dyDescent="0.25"/>
    <row r="6897" s="6" customFormat="1" x14ac:dyDescent="0.25"/>
    <row r="6898" s="6" customFormat="1" x14ac:dyDescent="0.25"/>
    <row r="6899" s="6" customFormat="1" x14ac:dyDescent="0.25"/>
    <row r="6900" s="6" customFormat="1" x14ac:dyDescent="0.25"/>
    <row r="6901" s="6" customFormat="1" x14ac:dyDescent="0.25"/>
    <row r="6902" s="6" customFormat="1" x14ac:dyDescent="0.25"/>
    <row r="6903" s="6" customFormat="1" x14ac:dyDescent="0.25"/>
    <row r="6904" s="6" customFormat="1" x14ac:dyDescent="0.25"/>
    <row r="6905" s="6" customFormat="1" x14ac:dyDescent="0.25"/>
    <row r="6906" s="6" customFormat="1" x14ac:dyDescent="0.25"/>
    <row r="6907" s="6" customFormat="1" x14ac:dyDescent="0.25"/>
    <row r="6908" s="6" customFormat="1" x14ac:dyDescent="0.25"/>
    <row r="6909" s="6" customFormat="1" x14ac:dyDescent="0.25"/>
    <row r="6910" s="6" customFormat="1" x14ac:dyDescent="0.25"/>
    <row r="6911" s="6" customFormat="1" x14ac:dyDescent="0.25"/>
    <row r="6912" s="6" customFormat="1" x14ac:dyDescent="0.25"/>
    <row r="6913" s="6" customFormat="1" x14ac:dyDescent="0.25"/>
    <row r="6914" s="6" customFormat="1" x14ac:dyDescent="0.25"/>
    <row r="6915" s="6" customFormat="1" x14ac:dyDescent="0.25"/>
    <row r="6916" s="6" customFormat="1" x14ac:dyDescent="0.25"/>
    <row r="6917" s="6" customFormat="1" x14ac:dyDescent="0.25"/>
    <row r="6918" s="6" customFormat="1" x14ac:dyDescent="0.25"/>
    <row r="6919" s="6" customFormat="1" x14ac:dyDescent="0.25"/>
    <row r="6920" s="6" customFormat="1" x14ac:dyDescent="0.25"/>
    <row r="6921" s="6" customFormat="1" x14ac:dyDescent="0.25"/>
    <row r="6922" s="6" customFormat="1" x14ac:dyDescent="0.25"/>
    <row r="6923" s="6" customFormat="1" x14ac:dyDescent="0.25"/>
    <row r="6924" s="6" customFormat="1" x14ac:dyDescent="0.25"/>
    <row r="6925" s="6" customFormat="1" x14ac:dyDescent="0.25"/>
    <row r="6926" s="6" customFormat="1" x14ac:dyDescent="0.25"/>
    <row r="6927" s="6" customFormat="1" x14ac:dyDescent="0.25"/>
    <row r="6928" s="6" customFormat="1" x14ac:dyDescent="0.25"/>
    <row r="6929" s="6" customFormat="1" x14ac:dyDescent="0.25"/>
    <row r="6930" s="6" customFormat="1" x14ac:dyDescent="0.25"/>
    <row r="6931" s="6" customFormat="1" x14ac:dyDescent="0.25"/>
    <row r="6932" s="6" customFormat="1" x14ac:dyDescent="0.25"/>
    <row r="6933" s="6" customFormat="1" x14ac:dyDescent="0.25"/>
    <row r="6934" s="6" customFormat="1" x14ac:dyDescent="0.25"/>
    <row r="6935" s="6" customFormat="1" x14ac:dyDescent="0.25"/>
    <row r="6936" s="6" customFormat="1" x14ac:dyDescent="0.25"/>
    <row r="6937" s="6" customFormat="1" x14ac:dyDescent="0.25"/>
    <row r="6938" s="6" customFormat="1" x14ac:dyDescent="0.25"/>
    <row r="6939" s="6" customFormat="1" x14ac:dyDescent="0.25"/>
    <row r="6940" s="6" customFormat="1" x14ac:dyDescent="0.25"/>
    <row r="6941" s="6" customFormat="1" x14ac:dyDescent="0.25"/>
    <row r="6942" s="6" customFormat="1" x14ac:dyDescent="0.25"/>
    <row r="6943" s="6" customFormat="1" x14ac:dyDescent="0.25"/>
    <row r="6944" s="6" customFormat="1" x14ac:dyDescent="0.25"/>
    <row r="6945" s="6" customFormat="1" x14ac:dyDescent="0.25"/>
    <row r="6946" s="6" customFormat="1" x14ac:dyDescent="0.25"/>
    <row r="6947" s="6" customFormat="1" x14ac:dyDescent="0.25"/>
    <row r="6948" s="6" customFormat="1" x14ac:dyDescent="0.25"/>
    <row r="6949" s="6" customFormat="1" x14ac:dyDescent="0.25"/>
    <row r="6950" s="6" customFormat="1" x14ac:dyDescent="0.25"/>
    <row r="6951" s="6" customFormat="1" x14ac:dyDescent="0.25"/>
    <row r="6952" s="6" customFormat="1" x14ac:dyDescent="0.25"/>
    <row r="6953" s="6" customFormat="1" x14ac:dyDescent="0.25"/>
    <row r="6954" s="6" customFormat="1" x14ac:dyDescent="0.25"/>
    <row r="6955" s="6" customFormat="1" x14ac:dyDescent="0.25"/>
    <row r="6956" s="6" customFormat="1" x14ac:dyDescent="0.25"/>
    <row r="6957" s="6" customFormat="1" x14ac:dyDescent="0.25"/>
    <row r="6958" s="6" customFormat="1" x14ac:dyDescent="0.25"/>
    <row r="6959" s="6" customFormat="1" x14ac:dyDescent="0.25"/>
    <row r="6960" s="6" customFormat="1" x14ac:dyDescent="0.25"/>
    <row r="6961" s="6" customFormat="1" x14ac:dyDescent="0.25"/>
    <row r="6962" s="6" customFormat="1" x14ac:dyDescent="0.25"/>
    <row r="6963" s="6" customFormat="1" x14ac:dyDescent="0.25"/>
    <row r="6964" s="6" customFormat="1" x14ac:dyDescent="0.25"/>
    <row r="6965" s="6" customFormat="1" x14ac:dyDescent="0.25"/>
    <row r="6966" s="6" customFormat="1" x14ac:dyDescent="0.25"/>
    <row r="6967" s="6" customFormat="1" x14ac:dyDescent="0.25"/>
    <row r="6968" s="6" customFormat="1" x14ac:dyDescent="0.25"/>
    <row r="6969" s="6" customFormat="1" x14ac:dyDescent="0.25"/>
    <row r="6970" s="6" customFormat="1" x14ac:dyDescent="0.25"/>
    <row r="6971" s="6" customFormat="1" x14ac:dyDescent="0.25"/>
    <row r="6972" s="6" customFormat="1" x14ac:dyDescent="0.25"/>
    <row r="6973" s="6" customFormat="1" x14ac:dyDescent="0.25"/>
    <row r="6974" s="6" customFormat="1" x14ac:dyDescent="0.25"/>
    <row r="6975" s="6" customFormat="1" x14ac:dyDescent="0.25"/>
    <row r="6976" s="6" customFormat="1" x14ac:dyDescent="0.25"/>
    <row r="6977" s="6" customFormat="1" x14ac:dyDescent="0.25"/>
    <row r="6978" s="6" customFormat="1" x14ac:dyDescent="0.25"/>
    <row r="6979" s="6" customFormat="1" x14ac:dyDescent="0.25"/>
    <row r="6980" s="6" customFormat="1" x14ac:dyDescent="0.25"/>
    <row r="6981" s="6" customFormat="1" x14ac:dyDescent="0.25"/>
    <row r="6982" s="6" customFormat="1" x14ac:dyDescent="0.25"/>
    <row r="6983" s="6" customFormat="1" x14ac:dyDescent="0.25"/>
    <row r="6984" s="6" customFormat="1" x14ac:dyDescent="0.25"/>
    <row r="6985" s="6" customFormat="1" x14ac:dyDescent="0.25"/>
    <row r="6986" s="6" customFormat="1" x14ac:dyDescent="0.25"/>
    <row r="6987" s="6" customFormat="1" x14ac:dyDescent="0.25"/>
    <row r="6988" s="6" customFormat="1" x14ac:dyDescent="0.25"/>
    <row r="6989" s="6" customFormat="1" x14ac:dyDescent="0.25"/>
    <row r="6990" s="6" customFormat="1" x14ac:dyDescent="0.25"/>
    <row r="6991" s="6" customFormat="1" x14ac:dyDescent="0.25"/>
    <row r="6992" s="6" customFormat="1" x14ac:dyDescent="0.25"/>
    <row r="6993" s="6" customFormat="1" x14ac:dyDescent="0.25"/>
    <row r="6994" s="6" customFormat="1" x14ac:dyDescent="0.25"/>
    <row r="6995" s="6" customFormat="1" x14ac:dyDescent="0.25"/>
    <row r="6996" s="6" customFormat="1" x14ac:dyDescent="0.25"/>
    <row r="6997" s="6" customFormat="1" x14ac:dyDescent="0.25"/>
    <row r="6998" s="6" customFormat="1" x14ac:dyDescent="0.25"/>
    <row r="6999" s="6" customFormat="1" x14ac:dyDescent="0.25"/>
    <row r="7000" s="6" customFormat="1" x14ac:dyDescent="0.25"/>
    <row r="7001" s="6" customFormat="1" x14ac:dyDescent="0.25"/>
    <row r="7002" s="6" customFormat="1" x14ac:dyDescent="0.25"/>
    <row r="7003" s="6" customFormat="1" x14ac:dyDescent="0.25"/>
    <row r="7004" s="6" customFormat="1" x14ac:dyDescent="0.25"/>
    <row r="7005" s="6" customFormat="1" x14ac:dyDescent="0.25"/>
    <row r="7006" s="6" customFormat="1" x14ac:dyDescent="0.25"/>
    <row r="7007" s="6" customFormat="1" x14ac:dyDescent="0.25"/>
    <row r="7008" s="6" customFormat="1" x14ac:dyDescent="0.25"/>
    <row r="7009" s="6" customFormat="1" x14ac:dyDescent="0.25"/>
    <row r="7010" s="6" customFormat="1" x14ac:dyDescent="0.25"/>
    <row r="7011" s="6" customFormat="1" x14ac:dyDescent="0.25"/>
    <row r="7012" s="6" customFormat="1" x14ac:dyDescent="0.25"/>
    <row r="7013" s="6" customFormat="1" x14ac:dyDescent="0.25"/>
    <row r="7014" s="6" customFormat="1" x14ac:dyDescent="0.25"/>
    <row r="7015" s="6" customFormat="1" x14ac:dyDescent="0.25"/>
    <row r="7016" s="6" customFormat="1" x14ac:dyDescent="0.25"/>
    <row r="7017" s="6" customFormat="1" x14ac:dyDescent="0.25"/>
    <row r="7018" s="6" customFormat="1" x14ac:dyDescent="0.25"/>
    <row r="7019" s="6" customFormat="1" x14ac:dyDescent="0.25"/>
    <row r="7020" s="6" customFormat="1" x14ac:dyDescent="0.25"/>
    <row r="7021" s="6" customFormat="1" x14ac:dyDescent="0.25"/>
    <row r="7022" s="6" customFormat="1" x14ac:dyDescent="0.25"/>
    <row r="7023" s="6" customFormat="1" x14ac:dyDescent="0.25"/>
    <row r="7024" s="6" customFormat="1" x14ac:dyDescent="0.25"/>
    <row r="7025" s="6" customFormat="1" x14ac:dyDescent="0.25"/>
    <row r="7026" s="6" customFormat="1" x14ac:dyDescent="0.25"/>
    <row r="7027" s="6" customFormat="1" x14ac:dyDescent="0.25"/>
    <row r="7028" s="6" customFormat="1" x14ac:dyDescent="0.25"/>
    <row r="7029" s="6" customFormat="1" x14ac:dyDescent="0.25"/>
    <row r="7030" s="6" customFormat="1" x14ac:dyDescent="0.25"/>
    <row r="7031" s="6" customFormat="1" x14ac:dyDescent="0.25"/>
    <row r="7032" s="6" customFormat="1" x14ac:dyDescent="0.25"/>
    <row r="7033" s="6" customFormat="1" x14ac:dyDescent="0.25"/>
    <row r="7034" s="6" customFormat="1" x14ac:dyDescent="0.25"/>
    <row r="7035" s="6" customFormat="1" x14ac:dyDescent="0.25"/>
    <row r="7036" s="6" customFormat="1" x14ac:dyDescent="0.25"/>
    <row r="7037" s="6" customFormat="1" x14ac:dyDescent="0.25"/>
    <row r="7038" s="6" customFormat="1" x14ac:dyDescent="0.25"/>
    <row r="7039" s="6" customFormat="1" x14ac:dyDescent="0.25"/>
    <row r="7040" s="6" customFormat="1" x14ac:dyDescent="0.25"/>
    <row r="7041" s="6" customFormat="1" x14ac:dyDescent="0.25"/>
    <row r="7042" s="6" customFormat="1" x14ac:dyDescent="0.25"/>
    <row r="7043" s="6" customFormat="1" x14ac:dyDescent="0.25"/>
    <row r="7044" s="6" customFormat="1" x14ac:dyDescent="0.25"/>
    <row r="7045" s="6" customFormat="1" x14ac:dyDescent="0.25"/>
    <row r="7046" s="6" customFormat="1" x14ac:dyDescent="0.25"/>
    <row r="7047" s="6" customFormat="1" x14ac:dyDescent="0.25"/>
    <row r="7048" s="6" customFormat="1" x14ac:dyDescent="0.25"/>
    <row r="7049" s="6" customFormat="1" x14ac:dyDescent="0.25"/>
    <row r="7050" s="6" customFormat="1" x14ac:dyDescent="0.25"/>
    <row r="7051" s="6" customFormat="1" x14ac:dyDescent="0.25"/>
    <row r="7052" s="6" customFormat="1" x14ac:dyDescent="0.25"/>
    <row r="7053" s="6" customFormat="1" x14ac:dyDescent="0.25"/>
    <row r="7054" s="6" customFormat="1" x14ac:dyDescent="0.25"/>
    <row r="7055" s="6" customFormat="1" x14ac:dyDescent="0.25"/>
    <row r="7056" s="6" customFormat="1" x14ac:dyDescent="0.25"/>
    <row r="7057" s="6" customFormat="1" x14ac:dyDescent="0.25"/>
    <row r="7058" s="6" customFormat="1" x14ac:dyDescent="0.25"/>
    <row r="7059" s="6" customFormat="1" x14ac:dyDescent="0.25"/>
    <row r="7060" s="6" customFormat="1" x14ac:dyDescent="0.25"/>
    <row r="7061" s="6" customFormat="1" x14ac:dyDescent="0.25"/>
    <row r="7062" s="6" customFormat="1" x14ac:dyDescent="0.25"/>
    <row r="7063" s="6" customFormat="1" x14ac:dyDescent="0.25"/>
    <row r="7064" s="6" customFormat="1" x14ac:dyDescent="0.25"/>
    <row r="7065" s="6" customFormat="1" x14ac:dyDescent="0.25"/>
    <row r="7066" s="6" customFormat="1" x14ac:dyDescent="0.25"/>
    <row r="7067" s="6" customFormat="1" x14ac:dyDescent="0.25"/>
    <row r="7068" s="6" customFormat="1" x14ac:dyDescent="0.25"/>
    <row r="7069" s="6" customFormat="1" x14ac:dyDescent="0.25"/>
    <row r="7070" s="6" customFormat="1" x14ac:dyDescent="0.25"/>
    <row r="7071" s="6" customFormat="1" x14ac:dyDescent="0.25"/>
    <row r="7072" s="6" customFormat="1" x14ac:dyDescent="0.25"/>
    <row r="7073" s="6" customFormat="1" x14ac:dyDescent="0.25"/>
    <row r="7074" s="6" customFormat="1" x14ac:dyDescent="0.25"/>
    <row r="7075" s="6" customFormat="1" x14ac:dyDescent="0.25"/>
    <row r="7076" s="6" customFormat="1" x14ac:dyDescent="0.25"/>
    <row r="7077" s="6" customFormat="1" x14ac:dyDescent="0.25"/>
    <row r="7078" s="6" customFormat="1" x14ac:dyDescent="0.25"/>
    <row r="7079" s="6" customFormat="1" x14ac:dyDescent="0.25"/>
    <row r="7080" s="6" customFormat="1" x14ac:dyDescent="0.25"/>
    <row r="7081" s="6" customFormat="1" x14ac:dyDescent="0.25"/>
    <row r="7082" s="6" customFormat="1" x14ac:dyDescent="0.25"/>
    <row r="7083" s="6" customFormat="1" x14ac:dyDescent="0.25"/>
    <row r="7084" s="6" customFormat="1" x14ac:dyDescent="0.25"/>
    <row r="7085" s="6" customFormat="1" x14ac:dyDescent="0.25"/>
    <row r="7086" s="6" customFormat="1" x14ac:dyDescent="0.25"/>
    <row r="7087" s="6" customFormat="1" x14ac:dyDescent="0.25"/>
    <row r="7088" s="6" customFormat="1" x14ac:dyDescent="0.25"/>
    <row r="7089" s="6" customFormat="1" x14ac:dyDescent="0.25"/>
    <row r="7090" s="6" customFormat="1" x14ac:dyDescent="0.25"/>
    <row r="7091" s="6" customFormat="1" x14ac:dyDescent="0.25"/>
    <row r="7092" s="6" customFormat="1" x14ac:dyDescent="0.25"/>
    <row r="7093" s="6" customFormat="1" x14ac:dyDescent="0.25"/>
    <row r="7094" s="6" customFormat="1" x14ac:dyDescent="0.25"/>
    <row r="7095" s="6" customFormat="1" x14ac:dyDescent="0.25"/>
    <row r="7096" s="6" customFormat="1" x14ac:dyDescent="0.25"/>
    <row r="7097" s="6" customFormat="1" x14ac:dyDescent="0.25"/>
    <row r="7098" s="6" customFormat="1" x14ac:dyDescent="0.25"/>
    <row r="7099" s="6" customFormat="1" x14ac:dyDescent="0.25"/>
    <row r="7100" s="6" customFormat="1" x14ac:dyDescent="0.25"/>
    <row r="7101" s="6" customFormat="1" x14ac:dyDescent="0.25"/>
    <row r="7102" s="6" customFormat="1" x14ac:dyDescent="0.25"/>
    <row r="7103" s="6" customFormat="1" x14ac:dyDescent="0.25"/>
    <row r="7104" s="6" customFormat="1" x14ac:dyDescent="0.25"/>
    <row r="7105" s="6" customFormat="1" x14ac:dyDescent="0.25"/>
    <row r="7106" s="6" customFormat="1" x14ac:dyDescent="0.25"/>
    <row r="7107" s="6" customFormat="1" x14ac:dyDescent="0.25"/>
    <row r="7108" s="6" customFormat="1" x14ac:dyDescent="0.25"/>
    <row r="7109" s="6" customFormat="1" x14ac:dyDescent="0.25"/>
    <row r="7110" s="6" customFormat="1" x14ac:dyDescent="0.25"/>
    <row r="7111" s="6" customFormat="1" x14ac:dyDescent="0.25"/>
    <row r="7112" s="6" customFormat="1" x14ac:dyDescent="0.25"/>
    <row r="7113" s="6" customFormat="1" x14ac:dyDescent="0.25"/>
    <row r="7114" s="6" customFormat="1" x14ac:dyDescent="0.25"/>
    <row r="7115" s="6" customFormat="1" x14ac:dyDescent="0.25"/>
    <row r="7116" s="6" customFormat="1" x14ac:dyDescent="0.25"/>
    <row r="7117" s="6" customFormat="1" x14ac:dyDescent="0.25"/>
    <row r="7118" s="6" customFormat="1" x14ac:dyDescent="0.25"/>
    <row r="7119" s="6" customFormat="1" x14ac:dyDescent="0.25"/>
    <row r="7120" s="6" customFormat="1" x14ac:dyDescent="0.25"/>
    <row r="7121" s="6" customFormat="1" x14ac:dyDescent="0.25"/>
    <row r="7122" s="6" customFormat="1" x14ac:dyDescent="0.25"/>
    <row r="7123" s="6" customFormat="1" x14ac:dyDescent="0.25"/>
    <row r="7124" s="6" customFormat="1" x14ac:dyDescent="0.25"/>
    <row r="7125" s="6" customFormat="1" x14ac:dyDescent="0.25"/>
    <row r="7126" s="6" customFormat="1" x14ac:dyDescent="0.25"/>
    <row r="7127" s="6" customFormat="1" x14ac:dyDescent="0.25"/>
    <row r="7128" s="6" customFormat="1" x14ac:dyDescent="0.25"/>
    <row r="7129" s="6" customFormat="1" x14ac:dyDescent="0.25"/>
    <row r="7130" s="6" customFormat="1" x14ac:dyDescent="0.25"/>
    <row r="7131" s="6" customFormat="1" x14ac:dyDescent="0.25"/>
    <row r="7132" s="6" customFormat="1" x14ac:dyDescent="0.25"/>
    <row r="7133" s="6" customFormat="1" x14ac:dyDescent="0.25"/>
    <row r="7134" s="6" customFormat="1" x14ac:dyDescent="0.25"/>
    <row r="7135" s="6" customFormat="1" x14ac:dyDescent="0.25"/>
    <row r="7136" s="6" customFormat="1" x14ac:dyDescent="0.25"/>
    <row r="7137" s="6" customFormat="1" x14ac:dyDescent="0.25"/>
    <row r="7138" s="6" customFormat="1" x14ac:dyDescent="0.25"/>
    <row r="7139" s="6" customFormat="1" x14ac:dyDescent="0.25"/>
    <row r="7140" s="6" customFormat="1" x14ac:dyDescent="0.25"/>
    <row r="7141" s="6" customFormat="1" x14ac:dyDescent="0.25"/>
    <row r="7142" s="6" customFormat="1" x14ac:dyDescent="0.25"/>
    <row r="7143" s="6" customFormat="1" x14ac:dyDescent="0.25"/>
    <row r="7144" s="6" customFormat="1" x14ac:dyDescent="0.25"/>
    <row r="7145" s="6" customFormat="1" x14ac:dyDescent="0.25"/>
    <row r="7146" s="6" customFormat="1" x14ac:dyDescent="0.25"/>
    <row r="7147" s="6" customFormat="1" x14ac:dyDescent="0.25"/>
    <row r="7148" s="6" customFormat="1" x14ac:dyDescent="0.25"/>
    <row r="7149" s="6" customFormat="1" x14ac:dyDescent="0.25"/>
    <row r="7150" s="6" customFormat="1" x14ac:dyDescent="0.25"/>
    <row r="7151" s="6" customFormat="1" x14ac:dyDescent="0.25"/>
    <row r="7152" s="6" customFormat="1" x14ac:dyDescent="0.25"/>
    <row r="7153" s="6" customFormat="1" x14ac:dyDescent="0.25"/>
    <row r="7154" s="6" customFormat="1" x14ac:dyDescent="0.25"/>
    <row r="7155" s="6" customFormat="1" x14ac:dyDescent="0.25"/>
    <row r="7156" s="6" customFormat="1" x14ac:dyDescent="0.25"/>
    <row r="7157" s="6" customFormat="1" x14ac:dyDescent="0.25"/>
    <row r="7158" s="6" customFormat="1" x14ac:dyDescent="0.25"/>
    <row r="7159" s="6" customFormat="1" x14ac:dyDescent="0.25"/>
    <row r="7160" s="6" customFormat="1" x14ac:dyDescent="0.25"/>
    <row r="7161" s="6" customFormat="1" x14ac:dyDescent="0.25"/>
    <row r="7162" s="6" customFormat="1" x14ac:dyDescent="0.25"/>
    <row r="7163" s="6" customFormat="1" x14ac:dyDescent="0.25"/>
    <row r="7164" s="6" customFormat="1" x14ac:dyDescent="0.25"/>
    <row r="7165" s="6" customFormat="1" x14ac:dyDescent="0.25"/>
    <row r="7166" s="6" customFormat="1" x14ac:dyDescent="0.25"/>
    <row r="7167" s="6" customFormat="1" x14ac:dyDescent="0.25"/>
    <row r="7168" s="6" customFormat="1" x14ac:dyDescent="0.25"/>
    <row r="7169" s="6" customFormat="1" x14ac:dyDescent="0.25"/>
    <row r="7170" s="6" customFormat="1" x14ac:dyDescent="0.25"/>
    <row r="7171" s="6" customFormat="1" x14ac:dyDescent="0.25"/>
    <row r="7172" s="6" customFormat="1" x14ac:dyDescent="0.25"/>
    <row r="7173" s="6" customFormat="1" x14ac:dyDescent="0.25"/>
    <row r="7174" s="6" customFormat="1" x14ac:dyDescent="0.25"/>
    <row r="7175" s="6" customFormat="1" x14ac:dyDescent="0.25"/>
    <row r="7176" s="6" customFormat="1" x14ac:dyDescent="0.25"/>
    <row r="7177" s="6" customFormat="1" x14ac:dyDescent="0.25"/>
    <row r="7178" s="6" customFormat="1" x14ac:dyDescent="0.25"/>
    <row r="7179" s="6" customFormat="1" x14ac:dyDescent="0.25"/>
    <row r="7180" s="6" customFormat="1" x14ac:dyDescent="0.25"/>
    <row r="7181" s="6" customFormat="1" x14ac:dyDescent="0.25"/>
    <row r="7182" s="6" customFormat="1" x14ac:dyDescent="0.25"/>
    <row r="7183" s="6" customFormat="1" x14ac:dyDescent="0.25"/>
    <row r="7184" s="6" customFormat="1" x14ac:dyDescent="0.25"/>
    <row r="7185" s="6" customFormat="1" x14ac:dyDescent="0.25"/>
    <row r="7186" s="6" customFormat="1" x14ac:dyDescent="0.25"/>
    <row r="7187" s="6" customFormat="1" x14ac:dyDescent="0.25"/>
    <row r="7188" s="6" customFormat="1" x14ac:dyDescent="0.25"/>
    <row r="7189" s="6" customFormat="1" x14ac:dyDescent="0.25"/>
    <row r="7190" s="6" customFormat="1" x14ac:dyDescent="0.25"/>
    <row r="7191" s="6" customFormat="1" x14ac:dyDescent="0.25"/>
    <row r="7192" s="6" customFormat="1" x14ac:dyDescent="0.25"/>
    <row r="7193" s="6" customFormat="1" x14ac:dyDescent="0.25"/>
    <row r="7194" s="6" customFormat="1" x14ac:dyDescent="0.25"/>
    <row r="7195" s="6" customFormat="1" x14ac:dyDescent="0.25"/>
    <row r="7196" s="6" customFormat="1" x14ac:dyDescent="0.25"/>
    <row r="7197" s="6" customFormat="1" x14ac:dyDescent="0.25"/>
    <row r="7198" s="6" customFormat="1" x14ac:dyDescent="0.25"/>
    <row r="7199" s="6" customFormat="1" x14ac:dyDescent="0.25"/>
    <row r="7200" s="6" customFormat="1" x14ac:dyDescent="0.25"/>
    <row r="7201" s="6" customFormat="1" x14ac:dyDescent="0.25"/>
    <row r="7202" s="6" customFormat="1" x14ac:dyDescent="0.25"/>
    <row r="7203" s="6" customFormat="1" x14ac:dyDescent="0.25"/>
    <row r="7204" s="6" customFormat="1" x14ac:dyDescent="0.25"/>
    <row r="7205" s="6" customFormat="1" x14ac:dyDescent="0.25"/>
    <row r="7206" s="6" customFormat="1" x14ac:dyDescent="0.25"/>
    <row r="7207" s="6" customFormat="1" x14ac:dyDescent="0.25"/>
    <row r="7208" s="6" customFormat="1" x14ac:dyDescent="0.25"/>
    <row r="7209" s="6" customFormat="1" x14ac:dyDescent="0.25"/>
    <row r="7210" s="6" customFormat="1" x14ac:dyDescent="0.25"/>
    <row r="7211" s="6" customFormat="1" x14ac:dyDescent="0.25"/>
    <row r="7212" s="6" customFormat="1" x14ac:dyDescent="0.25"/>
    <row r="7213" s="6" customFormat="1" x14ac:dyDescent="0.25"/>
    <row r="7214" s="6" customFormat="1" x14ac:dyDescent="0.25"/>
    <row r="7215" s="6" customFormat="1" x14ac:dyDescent="0.25"/>
    <row r="7216" s="6" customFormat="1" x14ac:dyDescent="0.25"/>
    <row r="7217" s="6" customFormat="1" x14ac:dyDescent="0.25"/>
    <row r="7218" s="6" customFormat="1" x14ac:dyDescent="0.25"/>
    <row r="7219" s="6" customFormat="1" x14ac:dyDescent="0.25"/>
    <row r="7220" s="6" customFormat="1" x14ac:dyDescent="0.25"/>
    <row r="7221" s="6" customFormat="1" x14ac:dyDescent="0.25"/>
    <row r="7222" s="6" customFormat="1" x14ac:dyDescent="0.25"/>
    <row r="7223" s="6" customFormat="1" x14ac:dyDescent="0.25"/>
    <row r="7224" s="6" customFormat="1" x14ac:dyDescent="0.25"/>
    <row r="7225" s="6" customFormat="1" x14ac:dyDescent="0.25"/>
    <row r="7226" s="6" customFormat="1" x14ac:dyDescent="0.25"/>
    <row r="7227" s="6" customFormat="1" x14ac:dyDescent="0.25"/>
    <row r="7228" s="6" customFormat="1" x14ac:dyDescent="0.25"/>
    <row r="7229" s="6" customFormat="1" x14ac:dyDescent="0.25"/>
    <row r="7230" s="6" customFormat="1" x14ac:dyDescent="0.25"/>
    <row r="7231" s="6" customFormat="1" x14ac:dyDescent="0.25"/>
    <row r="7232" s="6" customFormat="1" x14ac:dyDescent="0.25"/>
    <row r="7233" s="6" customFormat="1" x14ac:dyDescent="0.25"/>
    <row r="7234" s="6" customFormat="1" x14ac:dyDescent="0.25"/>
    <row r="7235" s="6" customFormat="1" x14ac:dyDescent="0.25"/>
    <row r="7236" s="6" customFormat="1" x14ac:dyDescent="0.25"/>
    <row r="7237" s="6" customFormat="1" x14ac:dyDescent="0.25"/>
    <row r="7238" s="6" customFormat="1" x14ac:dyDescent="0.25"/>
    <row r="7239" s="6" customFormat="1" x14ac:dyDescent="0.25"/>
    <row r="7240" s="6" customFormat="1" x14ac:dyDescent="0.25"/>
    <row r="7241" s="6" customFormat="1" x14ac:dyDescent="0.25"/>
    <row r="7242" s="6" customFormat="1" x14ac:dyDescent="0.25"/>
    <row r="7243" s="6" customFormat="1" x14ac:dyDescent="0.25"/>
    <row r="7244" s="6" customFormat="1" x14ac:dyDescent="0.25"/>
    <row r="7245" s="6" customFormat="1" x14ac:dyDescent="0.25"/>
    <row r="7246" s="6" customFormat="1" x14ac:dyDescent="0.25"/>
    <row r="7247" s="6" customFormat="1" x14ac:dyDescent="0.25"/>
    <row r="7248" s="6" customFormat="1" x14ac:dyDescent="0.25"/>
    <row r="7249" s="6" customFormat="1" x14ac:dyDescent="0.25"/>
    <row r="7250" s="6" customFormat="1" x14ac:dyDescent="0.25"/>
    <row r="7251" s="6" customFormat="1" x14ac:dyDescent="0.25"/>
    <row r="7252" s="6" customFormat="1" x14ac:dyDescent="0.25"/>
    <row r="7253" s="6" customFormat="1" x14ac:dyDescent="0.25"/>
    <row r="7254" s="6" customFormat="1" x14ac:dyDescent="0.25"/>
    <row r="7255" s="6" customFormat="1" x14ac:dyDescent="0.25"/>
    <row r="7256" s="6" customFormat="1" x14ac:dyDescent="0.25"/>
    <row r="7257" s="6" customFormat="1" x14ac:dyDescent="0.25"/>
    <row r="7258" s="6" customFormat="1" x14ac:dyDescent="0.25"/>
    <row r="7259" s="6" customFormat="1" x14ac:dyDescent="0.25"/>
    <row r="7260" s="6" customFormat="1" x14ac:dyDescent="0.25"/>
    <row r="7261" s="6" customFormat="1" x14ac:dyDescent="0.25"/>
    <row r="7262" s="6" customFormat="1" x14ac:dyDescent="0.25"/>
    <row r="7263" s="6" customFormat="1" x14ac:dyDescent="0.25"/>
    <row r="7264" s="6" customFormat="1" x14ac:dyDescent="0.25"/>
    <row r="7265" s="6" customFormat="1" x14ac:dyDescent="0.25"/>
    <row r="7266" s="6" customFormat="1" x14ac:dyDescent="0.25"/>
    <row r="7267" s="6" customFormat="1" x14ac:dyDescent="0.25"/>
    <row r="7268" s="6" customFormat="1" x14ac:dyDescent="0.25"/>
    <row r="7269" s="6" customFormat="1" x14ac:dyDescent="0.25"/>
    <row r="7270" s="6" customFormat="1" x14ac:dyDescent="0.25"/>
    <row r="7271" s="6" customFormat="1" x14ac:dyDescent="0.25"/>
    <row r="7272" s="6" customFormat="1" x14ac:dyDescent="0.25"/>
    <row r="7273" s="6" customFormat="1" x14ac:dyDescent="0.25"/>
    <row r="7274" s="6" customFormat="1" x14ac:dyDescent="0.25"/>
    <row r="7275" s="6" customFormat="1" x14ac:dyDescent="0.25"/>
    <row r="7276" s="6" customFormat="1" x14ac:dyDescent="0.25"/>
    <row r="7277" s="6" customFormat="1" x14ac:dyDescent="0.25"/>
    <row r="7278" s="6" customFormat="1" x14ac:dyDescent="0.25"/>
    <row r="7279" s="6" customFormat="1" x14ac:dyDescent="0.25"/>
    <row r="7280" s="6" customFormat="1" x14ac:dyDescent="0.25"/>
    <row r="7281" s="6" customFormat="1" x14ac:dyDescent="0.25"/>
    <row r="7282" s="6" customFormat="1" x14ac:dyDescent="0.25"/>
    <row r="7283" s="6" customFormat="1" x14ac:dyDescent="0.25"/>
    <row r="7284" s="6" customFormat="1" x14ac:dyDescent="0.25"/>
    <row r="7285" s="6" customFormat="1" x14ac:dyDescent="0.25"/>
    <row r="7286" s="6" customFormat="1" x14ac:dyDescent="0.25"/>
    <row r="7287" s="6" customFormat="1" x14ac:dyDescent="0.25"/>
    <row r="7288" s="6" customFormat="1" x14ac:dyDescent="0.25"/>
    <row r="7289" s="6" customFormat="1" x14ac:dyDescent="0.25"/>
    <row r="7290" s="6" customFormat="1" x14ac:dyDescent="0.25"/>
    <row r="7291" s="6" customFormat="1" x14ac:dyDescent="0.25"/>
    <row r="7292" s="6" customFormat="1" x14ac:dyDescent="0.25"/>
    <row r="7293" s="6" customFormat="1" x14ac:dyDescent="0.25"/>
    <row r="7294" s="6" customFormat="1" x14ac:dyDescent="0.25"/>
    <row r="7295" s="6" customFormat="1" x14ac:dyDescent="0.25"/>
    <row r="7296" s="6" customFormat="1" x14ac:dyDescent="0.25"/>
    <row r="7297" s="6" customFormat="1" x14ac:dyDescent="0.25"/>
    <row r="7298" s="6" customFormat="1" x14ac:dyDescent="0.25"/>
    <row r="7299" s="6" customFormat="1" x14ac:dyDescent="0.25"/>
    <row r="7300" s="6" customFormat="1" x14ac:dyDescent="0.25"/>
    <row r="7301" s="6" customFormat="1" x14ac:dyDescent="0.25"/>
    <row r="7302" s="6" customFormat="1" x14ac:dyDescent="0.25"/>
    <row r="7303" s="6" customFormat="1" x14ac:dyDescent="0.25"/>
    <row r="7304" s="6" customFormat="1" x14ac:dyDescent="0.25"/>
    <row r="7305" s="6" customFormat="1" x14ac:dyDescent="0.25"/>
    <row r="7306" s="6" customFormat="1" x14ac:dyDescent="0.25"/>
    <row r="7307" s="6" customFormat="1" x14ac:dyDescent="0.25"/>
    <row r="7308" s="6" customFormat="1" x14ac:dyDescent="0.25"/>
    <row r="7309" s="6" customFormat="1" x14ac:dyDescent="0.25"/>
    <row r="7310" s="6" customFormat="1" x14ac:dyDescent="0.25"/>
    <row r="7311" s="6" customFormat="1" x14ac:dyDescent="0.25"/>
    <row r="7312" s="6" customFormat="1" x14ac:dyDescent="0.25"/>
    <row r="7313" s="6" customFormat="1" x14ac:dyDescent="0.25"/>
    <row r="7314" s="6" customFormat="1" x14ac:dyDescent="0.25"/>
    <row r="7315" s="6" customFormat="1" x14ac:dyDescent="0.25"/>
    <row r="7316" s="6" customFormat="1" x14ac:dyDescent="0.25"/>
    <row r="7317" s="6" customFormat="1" x14ac:dyDescent="0.25"/>
    <row r="7318" s="6" customFormat="1" x14ac:dyDescent="0.25"/>
    <row r="7319" s="6" customFormat="1" x14ac:dyDescent="0.25"/>
    <row r="7320" s="6" customFormat="1" x14ac:dyDescent="0.25"/>
    <row r="7321" s="6" customFormat="1" x14ac:dyDescent="0.25"/>
    <row r="7322" s="6" customFormat="1" x14ac:dyDescent="0.25"/>
    <row r="7323" s="6" customFormat="1" x14ac:dyDescent="0.25"/>
    <row r="7324" s="6" customFormat="1" x14ac:dyDescent="0.25"/>
    <row r="7325" s="6" customFormat="1" x14ac:dyDescent="0.25"/>
    <row r="7326" s="6" customFormat="1" x14ac:dyDescent="0.25"/>
    <row r="7327" s="6" customFormat="1" x14ac:dyDescent="0.25"/>
    <row r="7328" s="6" customFormat="1" x14ac:dyDescent="0.25"/>
    <row r="7329" s="6" customFormat="1" x14ac:dyDescent="0.25"/>
    <row r="7330" s="6" customFormat="1" x14ac:dyDescent="0.25"/>
    <row r="7331" s="6" customFormat="1" x14ac:dyDescent="0.25"/>
    <row r="7332" s="6" customFormat="1" x14ac:dyDescent="0.25"/>
    <row r="7333" s="6" customFormat="1" x14ac:dyDescent="0.25"/>
    <row r="7334" s="6" customFormat="1" x14ac:dyDescent="0.25"/>
    <row r="7335" s="6" customFormat="1" x14ac:dyDescent="0.25"/>
    <row r="7336" s="6" customFormat="1" x14ac:dyDescent="0.25"/>
    <row r="7337" s="6" customFormat="1" x14ac:dyDescent="0.25"/>
    <row r="7338" s="6" customFormat="1" x14ac:dyDescent="0.25"/>
    <row r="7339" s="6" customFormat="1" x14ac:dyDescent="0.25"/>
    <row r="7340" s="6" customFormat="1" x14ac:dyDescent="0.25"/>
    <row r="7341" s="6" customFormat="1" x14ac:dyDescent="0.25"/>
    <row r="7342" s="6" customFormat="1" x14ac:dyDescent="0.25"/>
    <row r="7343" s="6" customFormat="1" x14ac:dyDescent="0.25"/>
    <row r="7344" s="6" customFormat="1" x14ac:dyDescent="0.25"/>
    <row r="7345" s="6" customFormat="1" x14ac:dyDescent="0.25"/>
    <row r="7346" s="6" customFormat="1" x14ac:dyDescent="0.25"/>
    <row r="7347" s="6" customFormat="1" x14ac:dyDescent="0.25"/>
    <row r="7348" s="6" customFormat="1" x14ac:dyDescent="0.25"/>
    <row r="7349" s="6" customFormat="1" x14ac:dyDescent="0.25"/>
    <row r="7350" s="6" customFormat="1" x14ac:dyDescent="0.25"/>
    <row r="7351" s="6" customFormat="1" x14ac:dyDescent="0.25"/>
    <row r="7352" s="6" customFormat="1" x14ac:dyDescent="0.25"/>
    <row r="7353" s="6" customFormat="1" x14ac:dyDescent="0.25"/>
    <row r="7354" s="6" customFormat="1" x14ac:dyDescent="0.25"/>
    <row r="7355" s="6" customFormat="1" x14ac:dyDescent="0.25"/>
    <row r="7356" s="6" customFormat="1" x14ac:dyDescent="0.25"/>
    <row r="7357" s="6" customFormat="1" x14ac:dyDescent="0.25"/>
    <row r="7358" s="6" customFormat="1" x14ac:dyDescent="0.25"/>
    <row r="7359" s="6" customFormat="1" x14ac:dyDescent="0.25"/>
    <row r="7360" s="6" customFormat="1" x14ac:dyDescent="0.25"/>
    <row r="7361" s="6" customFormat="1" x14ac:dyDescent="0.25"/>
    <row r="7362" s="6" customFormat="1" x14ac:dyDescent="0.25"/>
    <row r="7363" s="6" customFormat="1" x14ac:dyDescent="0.25"/>
    <row r="7364" s="6" customFormat="1" x14ac:dyDescent="0.25"/>
    <row r="7365" s="6" customFormat="1" x14ac:dyDescent="0.25"/>
    <row r="7366" s="6" customFormat="1" x14ac:dyDescent="0.25"/>
    <row r="7367" s="6" customFormat="1" x14ac:dyDescent="0.25"/>
    <row r="7368" s="6" customFormat="1" x14ac:dyDescent="0.25"/>
    <row r="7369" s="6" customFormat="1" x14ac:dyDescent="0.25"/>
    <row r="7370" s="6" customFormat="1" x14ac:dyDescent="0.25"/>
    <row r="7371" s="6" customFormat="1" x14ac:dyDescent="0.25"/>
    <row r="7372" s="6" customFormat="1" x14ac:dyDescent="0.25"/>
    <row r="7373" s="6" customFormat="1" x14ac:dyDescent="0.25"/>
    <row r="7374" s="6" customFormat="1" x14ac:dyDescent="0.25"/>
    <row r="7375" s="6" customFormat="1" x14ac:dyDescent="0.25"/>
    <row r="7376" s="6" customFormat="1" x14ac:dyDescent="0.25"/>
    <row r="7377" s="6" customFormat="1" x14ac:dyDescent="0.25"/>
    <row r="7378" s="6" customFormat="1" x14ac:dyDescent="0.25"/>
    <row r="7379" s="6" customFormat="1" x14ac:dyDescent="0.25"/>
    <row r="7380" s="6" customFormat="1" x14ac:dyDescent="0.25"/>
    <row r="7381" s="6" customFormat="1" x14ac:dyDescent="0.25"/>
    <row r="7382" s="6" customFormat="1" x14ac:dyDescent="0.25"/>
    <row r="7383" s="6" customFormat="1" x14ac:dyDescent="0.25"/>
    <row r="7384" s="6" customFormat="1" x14ac:dyDescent="0.25"/>
    <row r="7385" s="6" customFormat="1" x14ac:dyDescent="0.25"/>
    <row r="7386" s="6" customFormat="1" x14ac:dyDescent="0.25"/>
    <row r="7387" s="6" customFormat="1" x14ac:dyDescent="0.25"/>
    <row r="7388" s="6" customFormat="1" x14ac:dyDescent="0.25"/>
    <row r="7389" s="6" customFormat="1" x14ac:dyDescent="0.25"/>
    <row r="7390" s="6" customFormat="1" x14ac:dyDescent="0.25"/>
    <row r="7391" s="6" customFormat="1" x14ac:dyDescent="0.25"/>
    <row r="7392" s="6" customFormat="1" x14ac:dyDescent="0.25"/>
    <row r="7393" s="6" customFormat="1" x14ac:dyDescent="0.25"/>
    <row r="7394" s="6" customFormat="1" x14ac:dyDescent="0.25"/>
    <row r="7395" s="6" customFormat="1" x14ac:dyDescent="0.25"/>
    <row r="7396" s="6" customFormat="1" x14ac:dyDescent="0.25"/>
    <row r="7397" s="6" customFormat="1" x14ac:dyDescent="0.25"/>
    <row r="7398" s="6" customFormat="1" x14ac:dyDescent="0.25"/>
    <row r="7399" s="6" customFormat="1" x14ac:dyDescent="0.25"/>
    <row r="7400" s="6" customFormat="1" x14ac:dyDescent="0.25"/>
    <row r="7401" s="6" customFormat="1" x14ac:dyDescent="0.25"/>
    <row r="7402" s="6" customFormat="1" x14ac:dyDescent="0.25"/>
    <row r="7403" s="6" customFormat="1" x14ac:dyDescent="0.25"/>
    <row r="7404" s="6" customFormat="1" x14ac:dyDescent="0.25"/>
    <row r="7405" s="6" customFormat="1" x14ac:dyDescent="0.25"/>
    <row r="7406" s="6" customFormat="1" x14ac:dyDescent="0.25"/>
    <row r="7407" s="6" customFormat="1" x14ac:dyDescent="0.25"/>
    <row r="7408" s="6" customFormat="1" x14ac:dyDescent="0.25"/>
    <row r="7409" s="6" customFormat="1" x14ac:dyDescent="0.25"/>
    <row r="7410" s="6" customFormat="1" x14ac:dyDescent="0.25"/>
    <row r="7411" s="6" customFormat="1" x14ac:dyDescent="0.25"/>
    <row r="7412" s="6" customFormat="1" x14ac:dyDescent="0.25"/>
    <row r="7413" s="6" customFormat="1" x14ac:dyDescent="0.25"/>
    <row r="7414" s="6" customFormat="1" x14ac:dyDescent="0.25"/>
    <row r="7415" s="6" customFormat="1" x14ac:dyDescent="0.25"/>
    <row r="7416" s="6" customFormat="1" x14ac:dyDescent="0.25"/>
    <row r="7417" s="6" customFormat="1" x14ac:dyDescent="0.25"/>
    <row r="7418" s="6" customFormat="1" x14ac:dyDescent="0.25"/>
    <row r="7419" s="6" customFormat="1" x14ac:dyDescent="0.25"/>
    <row r="7420" s="6" customFormat="1" x14ac:dyDescent="0.25"/>
    <row r="7421" s="6" customFormat="1" x14ac:dyDescent="0.25"/>
    <row r="7422" s="6" customFormat="1" x14ac:dyDescent="0.25"/>
    <row r="7423" s="6" customFormat="1" x14ac:dyDescent="0.25"/>
    <row r="7424" s="6" customFormat="1" x14ac:dyDescent="0.25"/>
    <row r="7425" s="6" customFormat="1" x14ac:dyDescent="0.25"/>
    <row r="7426" s="6" customFormat="1" x14ac:dyDescent="0.25"/>
    <row r="7427" s="6" customFormat="1" x14ac:dyDescent="0.25"/>
    <row r="7428" s="6" customFormat="1" x14ac:dyDescent="0.25"/>
    <row r="7429" s="6" customFormat="1" x14ac:dyDescent="0.25"/>
    <row r="7430" s="6" customFormat="1" x14ac:dyDescent="0.25"/>
    <row r="7431" s="6" customFormat="1" x14ac:dyDescent="0.25"/>
    <row r="7432" s="6" customFormat="1" x14ac:dyDescent="0.25"/>
    <row r="7433" s="6" customFormat="1" x14ac:dyDescent="0.25"/>
    <row r="7434" s="6" customFormat="1" x14ac:dyDescent="0.25"/>
    <row r="7435" s="6" customFormat="1" x14ac:dyDescent="0.25"/>
    <row r="7436" s="6" customFormat="1" x14ac:dyDescent="0.25"/>
    <row r="7437" s="6" customFormat="1" x14ac:dyDescent="0.25"/>
    <row r="7438" s="6" customFormat="1" x14ac:dyDescent="0.25"/>
    <row r="7439" s="6" customFormat="1" x14ac:dyDescent="0.25"/>
    <row r="7440" s="6" customFormat="1" x14ac:dyDescent="0.25"/>
    <row r="7441" s="6" customFormat="1" x14ac:dyDescent="0.25"/>
    <row r="7442" s="6" customFormat="1" x14ac:dyDescent="0.25"/>
    <row r="7443" s="6" customFormat="1" x14ac:dyDescent="0.25"/>
    <row r="7444" s="6" customFormat="1" x14ac:dyDescent="0.25"/>
    <row r="7445" s="6" customFormat="1" x14ac:dyDescent="0.25"/>
    <row r="7446" s="6" customFormat="1" x14ac:dyDescent="0.25"/>
    <row r="7447" s="6" customFormat="1" x14ac:dyDescent="0.25"/>
    <row r="7448" s="6" customFormat="1" x14ac:dyDescent="0.25"/>
    <row r="7449" s="6" customFormat="1" x14ac:dyDescent="0.25"/>
    <row r="7450" s="6" customFormat="1" x14ac:dyDescent="0.25"/>
    <row r="7451" s="6" customFormat="1" x14ac:dyDescent="0.25"/>
    <row r="7452" s="6" customFormat="1" x14ac:dyDescent="0.25"/>
    <row r="7453" s="6" customFormat="1" x14ac:dyDescent="0.25"/>
    <row r="7454" s="6" customFormat="1" x14ac:dyDescent="0.25"/>
    <row r="7455" s="6" customFormat="1" x14ac:dyDescent="0.25"/>
    <row r="7456" s="6" customFormat="1" x14ac:dyDescent="0.25"/>
    <row r="7457" s="6" customFormat="1" x14ac:dyDescent="0.25"/>
    <row r="7458" s="6" customFormat="1" x14ac:dyDescent="0.25"/>
    <row r="7459" s="6" customFormat="1" x14ac:dyDescent="0.25"/>
    <row r="7460" s="6" customFormat="1" x14ac:dyDescent="0.25"/>
    <row r="7461" s="6" customFormat="1" x14ac:dyDescent="0.25"/>
    <row r="7462" s="6" customFormat="1" x14ac:dyDescent="0.25"/>
    <row r="7463" s="6" customFormat="1" x14ac:dyDescent="0.25"/>
    <row r="7464" s="6" customFormat="1" x14ac:dyDescent="0.25"/>
    <row r="7465" s="6" customFormat="1" x14ac:dyDescent="0.25"/>
    <row r="7466" s="6" customFormat="1" x14ac:dyDescent="0.25"/>
    <row r="7467" s="6" customFormat="1" x14ac:dyDescent="0.25"/>
    <row r="7468" s="6" customFormat="1" x14ac:dyDescent="0.25"/>
    <row r="7469" s="6" customFormat="1" x14ac:dyDescent="0.25"/>
    <row r="7470" s="6" customFormat="1" x14ac:dyDescent="0.25"/>
    <row r="7471" s="6" customFormat="1" x14ac:dyDescent="0.25"/>
    <row r="7472" s="6" customFormat="1" x14ac:dyDescent="0.25"/>
    <row r="7473" s="6" customFormat="1" x14ac:dyDescent="0.25"/>
    <row r="7474" s="6" customFormat="1" x14ac:dyDescent="0.25"/>
    <row r="7475" s="6" customFormat="1" x14ac:dyDescent="0.25"/>
    <row r="7476" s="6" customFormat="1" x14ac:dyDescent="0.25"/>
    <row r="7477" s="6" customFormat="1" x14ac:dyDescent="0.25"/>
    <row r="7478" s="6" customFormat="1" x14ac:dyDescent="0.25"/>
    <row r="7479" s="6" customFormat="1" x14ac:dyDescent="0.25"/>
    <row r="7480" s="6" customFormat="1" x14ac:dyDescent="0.25"/>
    <row r="7481" s="6" customFormat="1" x14ac:dyDescent="0.25"/>
    <row r="7482" s="6" customFormat="1" x14ac:dyDescent="0.25"/>
    <row r="7483" s="6" customFormat="1" x14ac:dyDescent="0.25"/>
    <row r="7484" s="6" customFormat="1" x14ac:dyDescent="0.25"/>
    <row r="7485" s="6" customFormat="1" x14ac:dyDescent="0.25"/>
    <row r="7486" s="6" customFormat="1" x14ac:dyDescent="0.25"/>
    <row r="7487" s="6" customFormat="1" x14ac:dyDescent="0.25"/>
    <row r="7488" s="6" customFormat="1" x14ac:dyDescent="0.25"/>
    <row r="7489" s="6" customFormat="1" x14ac:dyDescent="0.25"/>
    <row r="7490" s="6" customFormat="1" x14ac:dyDescent="0.25"/>
    <row r="7491" s="6" customFormat="1" x14ac:dyDescent="0.25"/>
    <row r="7492" s="6" customFormat="1" x14ac:dyDescent="0.25"/>
    <row r="7493" s="6" customFormat="1" x14ac:dyDescent="0.25"/>
    <row r="7494" s="6" customFormat="1" x14ac:dyDescent="0.25"/>
    <row r="7495" s="6" customFormat="1" x14ac:dyDescent="0.25"/>
    <row r="7496" s="6" customFormat="1" x14ac:dyDescent="0.25"/>
    <row r="7497" s="6" customFormat="1" x14ac:dyDescent="0.25"/>
    <row r="7498" s="6" customFormat="1" x14ac:dyDescent="0.25"/>
    <row r="7499" s="6" customFormat="1" x14ac:dyDescent="0.25"/>
    <row r="7500" s="6" customFormat="1" x14ac:dyDescent="0.25"/>
    <row r="7501" s="6" customFormat="1" x14ac:dyDescent="0.25"/>
    <row r="7502" s="6" customFormat="1" x14ac:dyDescent="0.25"/>
    <row r="7503" s="6" customFormat="1" x14ac:dyDescent="0.25"/>
    <row r="7504" s="6" customFormat="1" x14ac:dyDescent="0.25"/>
    <row r="7505" s="6" customFormat="1" x14ac:dyDescent="0.25"/>
    <row r="7506" s="6" customFormat="1" x14ac:dyDescent="0.25"/>
    <row r="7507" s="6" customFormat="1" x14ac:dyDescent="0.25"/>
    <row r="7508" s="6" customFormat="1" x14ac:dyDescent="0.25"/>
    <row r="7509" s="6" customFormat="1" x14ac:dyDescent="0.25"/>
    <row r="7510" s="6" customFormat="1" x14ac:dyDescent="0.25"/>
    <row r="7511" s="6" customFormat="1" x14ac:dyDescent="0.25"/>
    <row r="7512" s="6" customFormat="1" x14ac:dyDescent="0.25"/>
    <row r="7513" s="6" customFormat="1" x14ac:dyDescent="0.25"/>
    <row r="7514" s="6" customFormat="1" x14ac:dyDescent="0.25"/>
    <row r="7515" s="6" customFormat="1" x14ac:dyDescent="0.25"/>
    <row r="7516" s="6" customFormat="1" x14ac:dyDescent="0.25"/>
    <row r="7517" s="6" customFormat="1" x14ac:dyDescent="0.25"/>
    <row r="7518" s="6" customFormat="1" x14ac:dyDescent="0.25"/>
    <row r="7519" s="6" customFormat="1" x14ac:dyDescent="0.25"/>
    <row r="7520" s="6" customFormat="1" x14ac:dyDescent="0.25"/>
    <row r="7521" s="6" customFormat="1" x14ac:dyDescent="0.25"/>
    <row r="7522" s="6" customFormat="1" x14ac:dyDescent="0.25"/>
    <row r="7523" s="6" customFormat="1" x14ac:dyDescent="0.25"/>
    <row r="7524" s="6" customFormat="1" x14ac:dyDescent="0.25"/>
    <row r="7525" s="6" customFormat="1" x14ac:dyDescent="0.25"/>
    <row r="7526" s="6" customFormat="1" x14ac:dyDescent="0.25"/>
    <row r="7527" s="6" customFormat="1" x14ac:dyDescent="0.25"/>
    <row r="7528" s="6" customFormat="1" x14ac:dyDescent="0.25"/>
    <row r="7529" s="6" customFormat="1" x14ac:dyDescent="0.25"/>
    <row r="7530" s="6" customFormat="1" x14ac:dyDescent="0.25"/>
    <row r="7531" s="6" customFormat="1" x14ac:dyDescent="0.25"/>
    <row r="7532" s="6" customFormat="1" x14ac:dyDescent="0.25"/>
    <row r="7533" s="6" customFormat="1" x14ac:dyDescent="0.25"/>
    <row r="7534" s="6" customFormat="1" x14ac:dyDescent="0.25"/>
    <row r="7535" s="6" customFormat="1" x14ac:dyDescent="0.25"/>
    <row r="7536" s="6" customFormat="1" x14ac:dyDescent="0.25"/>
    <row r="7537" s="6" customFormat="1" x14ac:dyDescent="0.25"/>
    <row r="7538" s="6" customFormat="1" x14ac:dyDescent="0.25"/>
    <row r="7539" s="6" customFormat="1" x14ac:dyDescent="0.25"/>
    <row r="7540" s="6" customFormat="1" x14ac:dyDescent="0.25"/>
    <row r="7541" s="6" customFormat="1" x14ac:dyDescent="0.25"/>
    <row r="7542" s="6" customFormat="1" x14ac:dyDescent="0.25"/>
    <row r="7543" s="6" customFormat="1" x14ac:dyDescent="0.25"/>
    <row r="7544" s="6" customFormat="1" x14ac:dyDescent="0.25"/>
    <row r="7545" s="6" customFormat="1" x14ac:dyDescent="0.25"/>
    <row r="7546" s="6" customFormat="1" x14ac:dyDescent="0.25"/>
    <row r="7547" s="6" customFormat="1" x14ac:dyDescent="0.25"/>
    <row r="7548" s="6" customFormat="1" x14ac:dyDescent="0.25"/>
    <row r="7549" s="6" customFormat="1" x14ac:dyDescent="0.25"/>
    <row r="7550" s="6" customFormat="1" x14ac:dyDescent="0.25"/>
    <row r="7551" s="6" customFormat="1" x14ac:dyDescent="0.25"/>
    <row r="7552" s="6" customFormat="1" x14ac:dyDescent="0.25"/>
    <row r="7553" s="6" customFormat="1" x14ac:dyDescent="0.25"/>
    <row r="7554" s="6" customFormat="1" x14ac:dyDescent="0.25"/>
    <row r="7555" s="6" customFormat="1" x14ac:dyDescent="0.25"/>
    <row r="7556" s="6" customFormat="1" x14ac:dyDescent="0.25"/>
    <row r="7557" s="6" customFormat="1" x14ac:dyDescent="0.25"/>
    <row r="7558" s="6" customFormat="1" x14ac:dyDescent="0.25"/>
    <row r="7559" s="6" customFormat="1" x14ac:dyDescent="0.25"/>
    <row r="7560" s="6" customFormat="1" x14ac:dyDescent="0.25"/>
    <row r="7561" s="6" customFormat="1" x14ac:dyDescent="0.25"/>
    <row r="7562" s="6" customFormat="1" x14ac:dyDescent="0.25"/>
    <row r="7563" s="6" customFormat="1" x14ac:dyDescent="0.25"/>
    <row r="7564" s="6" customFormat="1" x14ac:dyDescent="0.25"/>
    <row r="7565" s="6" customFormat="1" x14ac:dyDescent="0.25"/>
    <row r="7566" s="6" customFormat="1" x14ac:dyDescent="0.25"/>
    <row r="7567" s="6" customFormat="1" x14ac:dyDescent="0.25"/>
    <row r="7568" s="6" customFormat="1" x14ac:dyDescent="0.25"/>
    <row r="7569" s="6" customFormat="1" x14ac:dyDescent="0.25"/>
    <row r="7570" s="6" customFormat="1" x14ac:dyDescent="0.25"/>
    <row r="7571" s="6" customFormat="1" x14ac:dyDescent="0.25"/>
    <row r="7572" s="6" customFormat="1" x14ac:dyDescent="0.25"/>
    <row r="7573" s="6" customFormat="1" x14ac:dyDescent="0.25"/>
    <row r="7574" s="6" customFormat="1" x14ac:dyDescent="0.25"/>
    <row r="7575" s="6" customFormat="1" x14ac:dyDescent="0.25"/>
    <row r="7576" s="6" customFormat="1" x14ac:dyDescent="0.25"/>
    <row r="7577" s="6" customFormat="1" x14ac:dyDescent="0.25"/>
    <row r="7578" s="6" customFormat="1" x14ac:dyDescent="0.25"/>
    <row r="7579" s="6" customFormat="1" x14ac:dyDescent="0.25"/>
    <row r="7580" s="6" customFormat="1" x14ac:dyDescent="0.25"/>
    <row r="7581" s="6" customFormat="1" x14ac:dyDescent="0.25"/>
    <row r="7582" s="6" customFormat="1" x14ac:dyDescent="0.25"/>
    <row r="7583" s="6" customFormat="1" x14ac:dyDescent="0.25"/>
    <row r="7584" s="6" customFormat="1" x14ac:dyDescent="0.25"/>
    <row r="7585" s="6" customFormat="1" x14ac:dyDescent="0.25"/>
    <row r="7586" s="6" customFormat="1" x14ac:dyDescent="0.25"/>
    <row r="7587" s="6" customFormat="1" x14ac:dyDescent="0.25"/>
    <row r="7588" s="6" customFormat="1" x14ac:dyDescent="0.25"/>
    <row r="7589" s="6" customFormat="1" x14ac:dyDescent="0.25"/>
    <row r="7590" s="6" customFormat="1" x14ac:dyDescent="0.25"/>
    <row r="7591" s="6" customFormat="1" x14ac:dyDescent="0.25"/>
    <row r="7592" s="6" customFormat="1" x14ac:dyDescent="0.25"/>
    <row r="7593" s="6" customFormat="1" x14ac:dyDescent="0.25"/>
    <row r="7594" s="6" customFormat="1" x14ac:dyDescent="0.25"/>
    <row r="7595" s="6" customFormat="1" x14ac:dyDescent="0.25"/>
    <row r="7596" s="6" customFormat="1" x14ac:dyDescent="0.25"/>
    <row r="7597" s="6" customFormat="1" x14ac:dyDescent="0.25"/>
    <row r="7598" s="6" customFormat="1" x14ac:dyDescent="0.25"/>
    <row r="7599" s="6" customFormat="1" x14ac:dyDescent="0.25"/>
    <row r="7600" s="6" customFormat="1" x14ac:dyDescent="0.25"/>
    <row r="7601" s="6" customFormat="1" x14ac:dyDescent="0.25"/>
    <row r="7602" s="6" customFormat="1" x14ac:dyDescent="0.25"/>
    <row r="7603" s="6" customFormat="1" x14ac:dyDescent="0.25"/>
    <row r="7604" s="6" customFormat="1" x14ac:dyDescent="0.25"/>
    <row r="7605" s="6" customFormat="1" x14ac:dyDescent="0.25"/>
    <row r="7606" s="6" customFormat="1" x14ac:dyDescent="0.25"/>
    <row r="7607" s="6" customFormat="1" x14ac:dyDescent="0.25"/>
    <row r="7608" s="6" customFormat="1" x14ac:dyDescent="0.25"/>
    <row r="7609" s="6" customFormat="1" x14ac:dyDescent="0.25"/>
    <row r="7610" s="6" customFormat="1" x14ac:dyDescent="0.25"/>
    <row r="7611" s="6" customFormat="1" x14ac:dyDescent="0.25"/>
    <row r="7612" s="6" customFormat="1" x14ac:dyDescent="0.25"/>
    <row r="7613" s="6" customFormat="1" x14ac:dyDescent="0.25"/>
    <row r="7614" s="6" customFormat="1" x14ac:dyDescent="0.25"/>
    <row r="7615" s="6" customFormat="1" x14ac:dyDescent="0.25"/>
    <row r="7616" s="6" customFormat="1" x14ac:dyDescent="0.25"/>
    <row r="7617" s="6" customFormat="1" x14ac:dyDescent="0.25"/>
    <row r="7618" s="6" customFormat="1" x14ac:dyDescent="0.25"/>
    <row r="7619" s="6" customFormat="1" x14ac:dyDescent="0.25"/>
    <row r="7620" s="6" customFormat="1" x14ac:dyDescent="0.25"/>
    <row r="7621" s="6" customFormat="1" x14ac:dyDescent="0.25"/>
    <row r="7622" s="6" customFormat="1" x14ac:dyDescent="0.25"/>
    <row r="7623" s="6" customFormat="1" x14ac:dyDescent="0.25"/>
    <row r="7624" s="6" customFormat="1" x14ac:dyDescent="0.25"/>
    <row r="7625" s="6" customFormat="1" x14ac:dyDescent="0.25"/>
    <row r="7626" s="6" customFormat="1" x14ac:dyDescent="0.25"/>
    <row r="7627" s="6" customFormat="1" x14ac:dyDescent="0.25"/>
    <row r="7628" s="6" customFormat="1" x14ac:dyDescent="0.25"/>
    <row r="7629" s="6" customFormat="1" x14ac:dyDescent="0.25"/>
    <row r="7630" s="6" customFormat="1" x14ac:dyDescent="0.25"/>
    <row r="7631" s="6" customFormat="1" x14ac:dyDescent="0.25"/>
    <row r="7632" s="6" customFormat="1" x14ac:dyDescent="0.25"/>
    <row r="7633" s="6" customFormat="1" x14ac:dyDescent="0.25"/>
    <row r="7634" s="6" customFormat="1" x14ac:dyDescent="0.25"/>
    <row r="7635" s="6" customFormat="1" x14ac:dyDescent="0.25"/>
    <row r="7636" s="6" customFormat="1" x14ac:dyDescent="0.25"/>
    <row r="7637" s="6" customFormat="1" x14ac:dyDescent="0.25"/>
    <row r="7638" s="6" customFormat="1" x14ac:dyDescent="0.25"/>
    <row r="7639" s="6" customFormat="1" x14ac:dyDescent="0.25"/>
    <row r="7640" s="6" customFormat="1" x14ac:dyDescent="0.25"/>
    <row r="7641" s="6" customFormat="1" x14ac:dyDescent="0.25"/>
    <row r="7642" s="6" customFormat="1" x14ac:dyDescent="0.25"/>
    <row r="7643" s="6" customFormat="1" x14ac:dyDescent="0.25"/>
    <row r="7644" s="6" customFormat="1" x14ac:dyDescent="0.25"/>
    <row r="7645" s="6" customFormat="1" x14ac:dyDescent="0.25"/>
    <row r="7646" s="6" customFormat="1" x14ac:dyDescent="0.25"/>
    <row r="7647" s="6" customFormat="1" x14ac:dyDescent="0.25"/>
    <row r="7648" s="6" customFormat="1" x14ac:dyDescent="0.25"/>
    <row r="7649" s="6" customFormat="1" x14ac:dyDescent="0.25"/>
    <row r="7650" s="6" customFormat="1" x14ac:dyDescent="0.25"/>
    <row r="7651" s="6" customFormat="1" x14ac:dyDescent="0.25"/>
    <row r="7652" s="6" customFormat="1" x14ac:dyDescent="0.25"/>
    <row r="7653" s="6" customFormat="1" x14ac:dyDescent="0.25"/>
    <row r="7654" s="6" customFormat="1" x14ac:dyDescent="0.25"/>
    <row r="7655" s="6" customFormat="1" x14ac:dyDescent="0.25"/>
    <row r="7656" s="6" customFormat="1" x14ac:dyDescent="0.25"/>
    <row r="7657" s="6" customFormat="1" x14ac:dyDescent="0.25"/>
    <row r="7658" s="6" customFormat="1" x14ac:dyDescent="0.25"/>
    <row r="7659" s="6" customFormat="1" x14ac:dyDescent="0.25"/>
    <row r="7660" s="6" customFormat="1" x14ac:dyDescent="0.25"/>
    <row r="7661" s="6" customFormat="1" x14ac:dyDescent="0.25"/>
    <row r="7662" s="6" customFormat="1" x14ac:dyDescent="0.25"/>
    <row r="7663" s="6" customFormat="1" x14ac:dyDescent="0.25"/>
    <row r="7664" s="6" customFormat="1" x14ac:dyDescent="0.25"/>
    <row r="7665" s="6" customFormat="1" x14ac:dyDescent="0.25"/>
    <row r="7666" s="6" customFormat="1" x14ac:dyDescent="0.25"/>
    <row r="7667" s="6" customFormat="1" x14ac:dyDescent="0.25"/>
    <row r="7668" s="6" customFormat="1" x14ac:dyDescent="0.25"/>
    <row r="7669" s="6" customFormat="1" x14ac:dyDescent="0.25"/>
    <row r="7670" s="6" customFormat="1" x14ac:dyDescent="0.25"/>
    <row r="7671" s="6" customFormat="1" x14ac:dyDescent="0.25"/>
    <row r="7672" s="6" customFormat="1" x14ac:dyDescent="0.25"/>
    <row r="7673" s="6" customFormat="1" x14ac:dyDescent="0.25"/>
    <row r="7674" s="6" customFormat="1" x14ac:dyDescent="0.25"/>
    <row r="7675" s="6" customFormat="1" x14ac:dyDescent="0.25"/>
    <row r="7676" s="6" customFormat="1" x14ac:dyDescent="0.25"/>
    <row r="7677" s="6" customFormat="1" x14ac:dyDescent="0.25"/>
    <row r="7678" s="6" customFormat="1" x14ac:dyDescent="0.25"/>
    <row r="7679" s="6" customFormat="1" x14ac:dyDescent="0.25"/>
    <row r="7680" s="6" customFormat="1" x14ac:dyDescent="0.25"/>
    <row r="7681" s="6" customFormat="1" x14ac:dyDescent="0.25"/>
    <row r="7682" s="6" customFormat="1" x14ac:dyDescent="0.25"/>
    <row r="7683" s="6" customFormat="1" x14ac:dyDescent="0.25"/>
    <row r="7684" s="6" customFormat="1" x14ac:dyDescent="0.25"/>
    <row r="7685" s="6" customFormat="1" x14ac:dyDescent="0.25"/>
    <row r="7686" s="6" customFormat="1" x14ac:dyDescent="0.25"/>
    <row r="7687" s="6" customFormat="1" x14ac:dyDescent="0.25"/>
    <row r="7688" s="6" customFormat="1" x14ac:dyDescent="0.25"/>
    <row r="7689" s="6" customFormat="1" x14ac:dyDescent="0.25"/>
    <row r="7690" s="6" customFormat="1" x14ac:dyDescent="0.25"/>
    <row r="7691" s="6" customFormat="1" x14ac:dyDescent="0.25"/>
    <row r="7692" s="6" customFormat="1" x14ac:dyDescent="0.25"/>
    <row r="7693" s="6" customFormat="1" x14ac:dyDescent="0.25"/>
    <row r="7694" s="6" customFormat="1" x14ac:dyDescent="0.25"/>
    <row r="7695" s="6" customFormat="1" x14ac:dyDescent="0.25"/>
    <row r="7696" s="6" customFormat="1" x14ac:dyDescent="0.25"/>
    <row r="7697" s="6" customFormat="1" x14ac:dyDescent="0.25"/>
    <row r="7698" s="6" customFormat="1" x14ac:dyDescent="0.25"/>
    <row r="7699" s="6" customFormat="1" x14ac:dyDescent="0.25"/>
    <row r="7700" s="6" customFormat="1" x14ac:dyDescent="0.25"/>
    <row r="7701" s="6" customFormat="1" x14ac:dyDescent="0.25"/>
    <row r="7702" s="6" customFormat="1" x14ac:dyDescent="0.25"/>
    <row r="7703" s="6" customFormat="1" x14ac:dyDescent="0.25"/>
    <row r="7704" s="6" customFormat="1" x14ac:dyDescent="0.25"/>
    <row r="7705" s="6" customFormat="1" x14ac:dyDescent="0.25"/>
    <row r="7706" s="6" customFormat="1" x14ac:dyDescent="0.25"/>
    <row r="7707" s="6" customFormat="1" x14ac:dyDescent="0.25"/>
    <row r="7708" s="6" customFormat="1" x14ac:dyDescent="0.25"/>
    <row r="7709" s="6" customFormat="1" x14ac:dyDescent="0.25"/>
    <row r="7710" s="6" customFormat="1" x14ac:dyDescent="0.25"/>
    <row r="7711" s="6" customFormat="1" x14ac:dyDescent="0.25"/>
    <row r="7712" s="6" customFormat="1" x14ac:dyDescent="0.25"/>
    <row r="7713" s="6" customFormat="1" x14ac:dyDescent="0.25"/>
    <row r="7714" s="6" customFormat="1" x14ac:dyDescent="0.25"/>
    <row r="7715" s="6" customFormat="1" x14ac:dyDescent="0.25"/>
    <row r="7716" s="6" customFormat="1" x14ac:dyDescent="0.25"/>
    <row r="7717" s="6" customFormat="1" x14ac:dyDescent="0.25"/>
    <row r="7718" s="6" customFormat="1" x14ac:dyDescent="0.25"/>
    <row r="7719" s="6" customFormat="1" x14ac:dyDescent="0.25"/>
    <row r="7720" s="6" customFormat="1" x14ac:dyDescent="0.25"/>
    <row r="7721" s="6" customFormat="1" x14ac:dyDescent="0.25"/>
    <row r="7722" s="6" customFormat="1" x14ac:dyDescent="0.25"/>
    <row r="7723" s="6" customFormat="1" x14ac:dyDescent="0.25"/>
    <row r="7724" s="6" customFormat="1" x14ac:dyDescent="0.25"/>
    <row r="7725" s="6" customFormat="1" x14ac:dyDescent="0.25"/>
    <row r="7726" s="6" customFormat="1" x14ac:dyDescent="0.25"/>
    <row r="7727" s="6" customFormat="1" x14ac:dyDescent="0.25"/>
    <row r="7728" s="6" customFormat="1" x14ac:dyDescent="0.25"/>
    <row r="7729" s="6" customFormat="1" x14ac:dyDescent="0.25"/>
    <row r="7730" s="6" customFormat="1" x14ac:dyDescent="0.25"/>
    <row r="7731" s="6" customFormat="1" x14ac:dyDescent="0.25"/>
    <row r="7732" s="6" customFormat="1" x14ac:dyDescent="0.25"/>
    <row r="7733" s="6" customFormat="1" x14ac:dyDescent="0.25"/>
    <row r="7734" s="6" customFormat="1" x14ac:dyDescent="0.25"/>
    <row r="7735" s="6" customFormat="1" x14ac:dyDescent="0.25"/>
    <row r="7736" s="6" customFormat="1" x14ac:dyDescent="0.25"/>
    <row r="7737" s="6" customFormat="1" x14ac:dyDescent="0.25"/>
    <row r="7738" s="6" customFormat="1" x14ac:dyDescent="0.25"/>
    <row r="7739" s="6" customFormat="1" x14ac:dyDescent="0.25"/>
    <row r="7740" s="6" customFormat="1" x14ac:dyDescent="0.25"/>
    <row r="7741" s="6" customFormat="1" x14ac:dyDescent="0.25"/>
    <row r="7742" s="6" customFormat="1" x14ac:dyDescent="0.25"/>
    <row r="7743" s="6" customFormat="1" x14ac:dyDescent="0.25"/>
    <row r="7744" s="6" customFormat="1" x14ac:dyDescent="0.25"/>
    <row r="7745" s="6" customFormat="1" x14ac:dyDescent="0.25"/>
    <row r="7746" s="6" customFormat="1" x14ac:dyDescent="0.25"/>
    <row r="7747" s="6" customFormat="1" x14ac:dyDescent="0.25"/>
    <row r="7748" s="6" customFormat="1" x14ac:dyDescent="0.25"/>
    <row r="7749" s="6" customFormat="1" x14ac:dyDescent="0.25"/>
    <row r="7750" s="6" customFormat="1" x14ac:dyDescent="0.25"/>
    <row r="7751" s="6" customFormat="1" x14ac:dyDescent="0.25"/>
    <row r="7752" s="6" customFormat="1" x14ac:dyDescent="0.25"/>
    <row r="7753" s="6" customFormat="1" x14ac:dyDescent="0.25"/>
    <row r="7754" s="6" customFormat="1" x14ac:dyDescent="0.25"/>
    <row r="7755" s="6" customFormat="1" x14ac:dyDescent="0.25"/>
    <row r="7756" s="6" customFormat="1" x14ac:dyDescent="0.25"/>
    <row r="7757" s="6" customFormat="1" x14ac:dyDescent="0.25"/>
    <row r="7758" s="6" customFormat="1" x14ac:dyDescent="0.25"/>
    <row r="7759" s="6" customFormat="1" x14ac:dyDescent="0.25"/>
    <row r="7760" s="6" customFormat="1" x14ac:dyDescent="0.25"/>
    <row r="7761" s="6" customFormat="1" x14ac:dyDescent="0.25"/>
    <row r="7762" s="6" customFormat="1" x14ac:dyDescent="0.25"/>
    <row r="7763" s="6" customFormat="1" x14ac:dyDescent="0.25"/>
    <row r="7764" s="6" customFormat="1" x14ac:dyDescent="0.25"/>
    <row r="7765" s="6" customFormat="1" x14ac:dyDescent="0.25"/>
    <row r="7766" s="6" customFormat="1" x14ac:dyDescent="0.25"/>
    <row r="7767" s="6" customFormat="1" x14ac:dyDescent="0.25"/>
    <row r="7768" s="6" customFormat="1" x14ac:dyDescent="0.25"/>
    <row r="7769" s="6" customFormat="1" x14ac:dyDescent="0.25"/>
    <row r="7770" s="6" customFormat="1" x14ac:dyDescent="0.25"/>
    <row r="7771" s="6" customFormat="1" x14ac:dyDescent="0.25"/>
    <row r="7772" s="6" customFormat="1" x14ac:dyDescent="0.25"/>
    <row r="7773" s="6" customFormat="1" x14ac:dyDescent="0.25"/>
    <row r="7774" s="6" customFormat="1" x14ac:dyDescent="0.25"/>
    <row r="7775" s="6" customFormat="1" x14ac:dyDescent="0.25"/>
    <row r="7776" s="6" customFormat="1" x14ac:dyDescent="0.25"/>
    <row r="7777" s="6" customFormat="1" x14ac:dyDescent="0.25"/>
    <row r="7778" s="6" customFormat="1" x14ac:dyDescent="0.25"/>
    <row r="7779" s="6" customFormat="1" x14ac:dyDescent="0.25"/>
    <row r="7780" s="6" customFormat="1" x14ac:dyDescent="0.25"/>
    <row r="7781" s="6" customFormat="1" x14ac:dyDescent="0.25"/>
    <row r="7782" s="6" customFormat="1" x14ac:dyDescent="0.25"/>
    <row r="7783" s="6" customFormat="1" x14ac:dyDescent="0.25"/>
    <row r="7784" s="6" customFormat="1" x14ac:dyDescent="0.25"/>
    <row r="7785" s="6" customFormat="1" x14ac:dyDescent="0.25"/>
    <row r="7786" s="6" customFormat="1" x14ac:dyDescent="0.25"/>
    <row r="7787" s="6" customFormat="1" x14ac:dyDescent="0.25"/>
    <row r="7788" s="6" customFormat="1" x14ac:dyDescent="0.25"/>
    <row r="7789" s="6" customFormat="1" x14ac:dyDescent="0.25"/>
    <row r="7790" s="6" customFormat="1" x14ac:dyDescent="0.25"/>
    <row r="7791" s="6" customFormat="1" x14ac:dyDescent="0.25"/>
    <row r="7792" s="6" customFormat="1" x14ac:dyDescent="0.25"/>
    <row r="7793" s="6" customFormat="1" x14ac:dyDescent="0.25"/>
    <row r="7794" s="6" customFormat="1" x14ac:dyDescent="0.25"/>
    <row r="7795" s="6" customFormat="1" x14ac:dyDescent="0.25"/>
    <row r="7796" s="6" customFormat="1" x14ac:dyDescent="0.25"/>
    <row r="7797" s="6" customFormat="1" x14ac:dyDescent="0.25"/>
    <row r="7798" s="6" customFormat="1" x14ac:dyDescent="0.25"/>
    <row r="7799" s="6" customFormat="1" x14ac:dyDescent="0.25"/>
    <row r="7800" s="6" customFormat="1" x14ac:dyDescent="0.25"/>
    <row r="7801" s="6" customFormat="1" x14ac:dyDescent="0.25"/>
    <row r="7802" s="6" customFormat="1" x14ac:dyDescent="0.25"/>
    <row r="7803" s="6" customFormat="1" x14ac:dyDescent="0.25"/>
    <row r="7804" s="6" customFormat="1" x14ac:dyDescent="0.25"/>
    <row r="7805" s="6" customFormat="1" x14ac:dyDescent="0.25"/>
    <row r="7806" s="6" customFormat="1" x14ac:dyDescent="0.25"/>
    <row r="7807" s="6" customFormat="1" x14ac:dyDescent="0.25"/>
    <row r="7808" s="6" customFormat="1" x14ac:dyDescent="0.25"/>
    <row r="7809" s="6" customFormat="1" x14ac:dyDescent="0.25"/>
    <row r="7810" s="6" customFormat="1" x14ac:dyDescent="0.25"/>
    <row r="7811" s="6" customFormat="1" x14ac:dyDescent="0.25"/>
    <row r="7812" s="6" customFormat="1" x14ac:dyDescent="0.25"/>
    <row r="7813" s="6" customFormat="1" x14ac:dyDescent="0.25"/>
    <row r="7814" s="6" customFormat="1" x14ac:dyDescent="0.25"/>
    <row r="7815" s="6" customFormat="1" x14ac:dyDescent="0.25"/>
    <row r="7816" s="6" customFormat="1" x14ac:dyDescent="0.25"/>
    <row r="7817" s="6" customFormat="1" x14ac:dyDescent="0.25"/>
    <row r="7818" s="6" customFormat="1" x14ac:dyDescent="0.25"/>
    <row r="7819" s="6" customFormat="1" x14ac:dyDescent="0.25"/>
    <row r="7820" s="6" customFormat="1" x14ac:dyDescent="0.25"/>
    <row r="7821" s="6" customFormat="1" x14ac:dyDescent="0.25"/>
    <row r="7822" s="6" customFormat="1" x14ac:dyDescent="0.25"/>
    <row r="7823" s="6" customFormat="1" x14ac:dyDescent="0.25"/>
    <row r="7824" s="6" customFormat="1" x14ac:dyDescent="0.25"/>
    <row r="7825" s="6" customFormat="1" x14ac:dyDescent="0.25"/>
    <row r="7826" s="6" customFormat="1" x14ac:dyDescent="0.25"/>
    <row r="7827" s="6" customFormat="1" x14ac:dyDescent="0.25"/>
    <row r="7828" s="6" customFormat="1" x14ac:dyDescent="0.25"/>
    <row r="7829" s="6" customFormat="1" x14ac:dyDescent="0.25"/>
    <row r="7830" s="6" customFormat="1" x14ac:dyDescent="0.25"/>
    <row r="7831" s="6" customFormat="1" x14ac:dyDescent="0.25"/>
    <row r="7832" s="6" customFormat="1" x14ac:dyDescent="0.25"/>
    <row r="7833" s="6" customFormat="1" x14ac:dyDescent="0.25"/>
    <row r="7834" s="6" customFormat="1" x14ac:dyDescent="0.25"/>
    <row r="7835" s="6" customFormat="1" x14ac:dyDescent="0.25"/>
    <row r="7836" s="6" customFormat="1" x14ac:dyDescent="0.25"/>
    <row r="7837" s="6" customFormat="1" x14ac:dyDescent="0.25"/>
    <row r="7838" s="6" customFormat="1" x14ac:dyDescent="0.25"/>
    <row r="7839" s="6" customFormat="1" x14ac:dyDescent="0.25"/>
    <row r="7840" s="6" customFormat="1" x14ac:dyDescent="0.25"/>
    <row r="7841" s="6" customFormat="1" x14ac:dyDescent="0.25"/>
    <row r="7842" s="6" customFormat="1" x14ac:dyDescent="0.25"/>
    <row r="7843" s="6" customFormat="1" x14ac:dyDescent="0.25"/>
    <row r="7844" s="6" customFormat="1" x14ac:dyDescent="0.25"/>
    <row r="7845" s="6" customFormat="1" x14ac:dyDescent="0.25"/>
    <row r="7846" s="6" customFormat="1" x14ac:dyDescent="0.25"/>
    <row r="7847" s="6" customFormat="1" x14ac:dyDescent="0.25"/>
    <row r="7848" s="6" customFormat="1" x14ac:dyDescent="0.25"/>
    <row r="7849" s="6" customFormat="1" x14ac:dyDescent="0.25"/>
    <row r="7850" s="6" customFormat="1" x14ac:dyDescent="0.25"/>
    <row r="7851" s="6" customFormat="1" x14ac:dyDescent="0.25"/>
    <row r="7852" s="6" customFormat="1" x14ac:dyDescent="0.25"/>
    <row r="7853" s="6" customFormat="1" x14ac:dyDescent="0.25"/>
    <row r="7854" s="6" customFormat="1" x14ac:dyDescent="0.25"/>
    <row r="7855" s="6" customFormat="1" x14ac:dyDescent="0.25"/>
    <row r="7856" s="6" customFormat="1" x14ac:dyDescent="0.25"/>
    <row r="7857" s="6" customFormat="1" x14ac:dyDescent="0.25"/>
    <row r="7858" s="6" customFormat="1" x14ac:dyDescent="0.25"/>
    <row r="7859" s="6" customFormat="1" x14ac:dyDescent="0.25"/>
    <row r="7860" s="6" customFormat="1" x14ac:dyDescent="0.25"/>
    <row r="7861" s="6" customFormat="1" x14ac:dyDescent="0.25"/>
    <row r="7862" s="6" customFormat="1" x14ac:dyDescent="0.25"/>
    <row r="7863" s="6" customFormat="1" x14ac:dyDescent="0.25"/>
    <row r="7864" s="6" customFormat="1" x14ac:dyDescent="0.25"/>
    <row r="7865" s="6" customFormat="1" x14ac:dyDescent="0.25"/>
    <row r="7866" s="6" customFormat="1" x14ac:dyDescent="0.25"/>
    <row r="7867" s="6" customFormat="1" x14ac:dyDescent="0.25"/>
    <row r="7868" s="6" customFormat="1" x14ac:dyDescent="0.25"/>
    <row r="7869" s="6" customFormat="1" x14ac:dyDescent="0.25"/>
    <row r="7870" s="6" customFormat="1" x14ac:dyDescent="0.25"/>
    <row r="7871" s="6" customFormat="1" x14ac:dyDescent="0.25"/>
    <row r="7872" s="6" customFormat="1" x14ac:dyDescent="0.25"/>
    <row r="7873" s="6" customFormat="1" x14ac:dyDescent="0.25"/>
    <row r="7874" s="6" customFormat="1" x14ac:dyDescent="0.25"/>
    <row r="7875" s="6" customFormat="1" x14ac:dyDescent="0.25"/>
    <row r="7876" s="6" customFormat="1" x14ac:dyDescent="0.25"/>
    <row r="7877" s="6" customFormat="1" x14ac:dyDescent="0.25"/>
    <row r="7878" s="6" customFormat="1" x14ac:dyDescent="0.25"/>
    <row r="7879" s="6" customFormat="1" x14ac:dyDescent="0.25"/>
    <row r="7880" s="6" customFormat="1" x14ac:dyDescent="0.25"/>
    <row r="7881" s="6" customFormat="1" x14ac:dyDescent="0.25"/>
    <row r="7882" s="6" customFormat="1" x14ac:dyDescent="0.25"/>
    <row r="7883" s="6" customFormat="1" x14ac:dyDescent="0.25"/>
    <row r="7884" s="6" customFormat="1" x14ac:dyDescent="0.25"/>
    <row r="7885" s="6" customFormat="1" x14ac:dyDescent="0.25"/>
    <row r="7886" s="6" customFormat="1" x14ac:dyDescent="0.25"/>
    <row r="7887" s="6" customFormat="1" x14ac:dyDescent="0.25"/>
    <row r="7888" s="6" customFormat="1" x14ac:dyDescent="0.25"/>
    <row r="7889" s="6" customFormat="1" x14ac:dyDescent="0.25"/>
    <row r="7890" s="6" customFormat="1" x14ac:dyDescent="0.25"/>
    <row r="7891" s="6" customFormat="1" x14ac:dyDescent="0.25"/>
    <row r="7892" s="6" customFormat="1" x14ac:dyDescent="0.25"/>
    <row r="7893" s="6" customFormat="1" x14ac:dyDescent="0.25"/>
    <row r="7894" s="6" customFormat="1" x14ac:dyDescent="0.25"/>
    <row r="7895" s="6" customFormat="1" x14ac:dyDescent="0.25"/>
    <row r="7896" s="6" customFormat="1" x14ac:dyDescent="0.25"/>
    <row r="7897" s="6" customFormat="1" x14ac:dyDescent="0.25"/>
    <row r="7898" s="6" customFormat="1" x14ac:dyDescent="0.25"/>
    <row r="7899" s="6" customFormat="1" x14ac:dyDescent="0.25"/>
    <row r="7900" s="6" customFormat="1" x14ac:dyDescent="0.25"/>
    <row r="7901" s="6" customFormat="1" x14ac:dyDescent="0.25"/>
    <row r="7902" s="6" customFormat="1" x14ac:dyDescent="0.25"/>
    <row r="7903" s="6" customFormat="1" x14ac:dyDescent="0.25"/>
    <row r="7904" s="6" customFormat="1" x14ac:dyDescent="0.25"/>
    <row r="7905" s="6" customFormat="1" x14ac:dyDescent="0.25"/>
    <row r="7906" s="6" customFormat="1" x14ac:dyDescent="0.25"/>
    <row r="7907" s="6" customFormat="1" x14ac:dyDescent="0.25"/>
    <row r="7908" s="6" customFormat="1" x14ac:dyDescent="0.25"/>
    <row r="7909" s="6" customFormat="1" x14ac:dyDescent="0.25"/>
    <row r="7910" s="6" customFormat="1" x14ac:dyDescent="0.25"/>
    <row r="7911" s="6" customFormat="1" x14ac:dyDescent="0.25"/>
    <row r="7912" s="6" customFormat="1" x14ac:dyDescent="0.25"/>
    <row r="7913" s="6" customFormat="1" x14ac:dyDescent="0.25"/>
    <row r="7914" s="6" customFormat="1" x14ac:dyDescent="0.25"/>
    <row r="7915" s="6" customFormat="1" x14ac:dyDescent="0.25"/>
    <row r="7916" s="6" customFormat="1" x14ac:dyDescent="0.25"/>
    <row r="7917" s="6" customFormat="1" x14ac:dyDescent="0.25"/>
    <row r="7918" s="6" customFormat="1" x14ac:dyDescent="0.25"/>
    <row r="7919" s="6" customFormat="1" x14ac:dyDescent="0.25"/>
    <row r="7920" s="6" customFormat="1" x14ac:dyDescent="0.25"/>
    <row r="7921" s="6" customFormat="1" x14ac:dyDescent="0.25"/>
    <row r="7922" s="6" customFormat="1" x14ac:dyDescent="0.25"/>
    <row r="7923" s="6" customFormat="1" x14ac:dyDescent="0.25"/>
    <row r="7924" s="6" customFormat="1" x14ac:dyDescent="0.25"/>
    <row r="7925" s="6" customFormat="1" x14ac:dyDescent="0.25"/>
    <row r="7926" s="6" customFormat="1" x14ac:dyDescent="0.25"/>
    <row r="7927" s="6" customFormat="1" x14ac:dyDescent="0.25"/>
    <row r="7928" s="6" customFormat="1" x14ac:dyDescent="0.25"/>
    <row r="7929" s="6" customFormat="1" x14ac:dyDescent="0.25"/>
    <row r="7930" s="6" customFormat="1" x14ac:dyDescent="0.25"/>
    <row r="7931" s="6" customFormat="1" x14ac:dyDescent="0.25"/>
    <row r="7932" s="6" customFormat="1" x14ac:dyDescent="0.25"/>
    <row r="7933" s="6" customFormat="1" x14ac:dyDescent="0.25"/>
    <row r="7934" s="6" customFormat="1" x14ac:dyDescent="0.25"/>
    <row r="7935" s="6" customFormat="1" x14ac:dyDescent="0.25"/>
    <row r="7936" s="6" customFormat="1" x14ac:dyDescent="0.25"/>
    <row r="7937" s="6" customFormat="1" x14ac:dyDescent="0.25"/>
    <row r="7938" s="6" customFormat="1" x14ac:dyDescent="0.25"/>
    <row r="7939" s="6" customFormat="1" x14ac:dyDescent="0.25"/>
    <row r="7940" s="6" customFormat="1" x14ac:dyDescent="0.25"/>
    <row r="7941" s="6" customFormat="1" x14ac:dyDescent="0.25"/>
    <row r="7942" s="6" customFormat="1" x14ac:dyDescent="0.25"/>
    <row r="7943" s="6" customFormat="1" x14ac:dyDescent="0.25"/>
    <row r="7944" s="6" customFormat="1" x14ac:dyDescent="0.25"/>
    <row r="7945" s="6" customFormat="1" x14ac:dyDescent="0.25"/>
    <row r="7946" s="6" customFormat="1" x14ac:dyDescent="0.25"/>
    <row r="7947" s="6" customFormat="1" x14ac:dyDescent="0.25"/>
    <row r="7948" s="6" customFormat="1" x14ac:dyDescent="0.25"/>
    <row r="7949" s="6" customFormat="1" x14ac:dyDescent="0.25"/>
    <row r="7950" s="6" customFormat="1" x14ac:dyDescent="0.25"/>
    <row r="7951" s="6" customFormat="1" x14ac:dyDescent="0.25"/>
    <row r="7952" s="6" customFormat="1" x14ac:dyDescent="0.25"/>
    <row r="7953" s="6" customFormat="1" x14ac:dyDescent="0.25"/>
    <row r="7954" s="6" customFormat="1" x14ac:dyDescent="0.25"/>
    <row r="7955" s="6" customFormat="1" x14ac:dyDescent="0.25"/>
    <row r="7956" s="6" customFormat="1" x14ac:dyDescent="0.25"/>
    <row r="7957" s="6" customFormat="1" x14ac:dyDescent="0.25"/>
    <row r="7958" s="6" customFormat="1" x14ac:dyDescent="0.25"/>
    <row r="7959" s="6" customFormat="1" x14ac:dyDescent="0.25"/>
    <row r="7960" s="6" customFormat="1" x14ac:dyDescent="0.25"/>
    <row r="7961" s="6" customFormat="1" x14ac:dyDescent="0.25"/>
    <row r="7962" s="6" customFormat="1" x14ac:dyDescent="0.25"/>
    <row r="7963" s="6" customFormat="1" x14ac:dyDescent="0.25"/>
    <row r="7964" s="6" customFormat="1" x14ac:dyDescent="0.25"/>
    <row r="7965" s="6" customFormat="1" x14ac:dyDescent="0.25"/>
    <row r="7966" s="6" customFormat="1" x14ac:dyDescent="0.25"/>
    <row r="7967" s="6" customFormat="1" x14ac:dyDescent="0.25"/>
    <row r="7968" s="6" customFormat="1" x14ac:dyDescent="0.25"/>
    <row r="7969" s="6" customFormat="1" x14ac:dyDescent="0.25"/>
    <row r="7970" s="6" customFormat="1" x14ac:dyDescent="0.25"/>
    <row r="7971" s="6" customFormat="1" x14ac:dyDescent="0.25"/>
    <row r="7972" s="6" customFormat="1" x14ac:dyDescent="0.25"/>
    <row r="7973" s="6" customFormat="1" x14ac:dyDescent="0.25"/>
    <row r="7974" s="6" customFormat="1" x14ac:dyDescent="0.25"/>
    <row r="7975" s="6" customFormat="1" x14ac:dyDescent="0.25"/>
    <row r="7976" s="6" customFormat="1" x14ac:dyDescent="0.25"/>
    <row r="7977" s="6" customFormat="1" x14ac:dyDescent="0.25"/>
    <row r="7978" s="6" customFormat="1" x14ac:dyDescent="0.25"/>
    <row r="7979" s="6" customFormat="1" x14ac:dyDescent="0.25"/>
    <row r="7980" s="6" customFormat="1" x14ac:dyDescent="0.25"/>
    <row r="7981" s="6" customFormat="1" x14ac:dyDescent="0.25"/>
    <row r="7982" s="6" customFormat="1" x14ac:dyDescent="0.25"/>
    <row r="7983" s="6" customFormat="1" x14ac:dyDescent="0.25"/>
    <row r="7984" s="6" customFormat="1" x14ac:dyDescent="0.25"/>
    <row r="7985" s="6" customFormat="1" x14ac:dyDescent="0.25"/>
    <row r="7986" s="6" customFormat="1" x14ac:dyDescent="0.25"/>
    <row r="7987" s="6" customFormat="1" x14ac:dyDescent="0.25"/>
    <row r="7988" s="6" customFormat="1" x14ac:dyDescent="0.25"/>
    <row r="7989" s="6" customFormat="1" x14ac:dyDescent="0.25"/>
    <row r="7990" s="6" customFormat="1" x14ac:dyDescent="0.25"/>
    <row r="7991" s="6" customFormat="1" x14ac:dyDescent="0.25"/>
    <row r="7992" s="6" customFormat="1" x14ac:dyDescent="0.25"/>
    <row r="7993" s="6" customFormat="1" x14ac:dyDescent="0.25"/>
    <row r="7994" s="6" customFormat="1" x14ac:dyDescent="0.25"/>
    <row r="7995" s="6" customFormat="1" x14ac:dyDescent="0.25"/>
    <row r="7996" s="6" customFormat="1" x14ac:dyDescent="0.25"/>
    <row r="7997" s="6" customFormat="1" x14ac:dyDescent="0.25"/>
    <row r="7998" s="6" customFormat="1" x14ac:dyDescent="0.25"/>
    <row r="7999" s="6" customFormat="1" x14ac:dyDescent="0.25"/>
    <row r="8000" s="6" customFormat="1" x14ac:dyDescent="0.25"/>
    <row r="8001" s="6" customFormat="1" x14ac:dyDescent="0.25"/>
    <row r="8002" s="6" customFormat="1" x14ac:dyDescent="0.25"/>
    <row r="8003" s="6" customFormat="1" x14ac:dyDescent="0.25"/>
    <row r="8004" s="6" customFormat="1" x14ac:dyDescent="0.25"/>
    <row r="8005" s="6" customFormat="1" x14ac:dyDescent="0.25"/>
    <row r="8006" s="6" customFormat="1" x14ac:dyDescent="0.25"/>
    <row r="8007" s="6" customFormat="1" x14ac:dyDescent="0.25"/>
    <row r="8008" s="6" customFormat="1" x14ac:dyDescent="0.25"/>
    <row r="8009" s="6" customFormat="1" x14ac:dyDescent="0.25"/>
    <row r="8010" s="6" customFormat="1" x14ac:dyDescent="0.25"/>
    <row r="8011" s="6" customFormat="1" x14ac:dyDescent="0.25"/>
    <row r="8012" s="6" customFormat="1" x14ac:dyDescent="0.25"/>
    <row r="8013" s="6" customFormat="1" x14ac:dyDescent="0.25"/>
    <row r="8014" s="6" customFormat="1" x14ac:dyDescent="0.25"/>
    <row r="8015" s="6" customFormat="1" x14ac:dyDescent="0.25"/>
    <row r="8016" s="6" customFormat="1" x14ac:dyDescent="0.25"/>
    <row r="8017" s="6" customFormat="1" x14ac:dyDescent="0.25"/>
    <row r="8018" s="6" customFormat="1" x14ac:dyDescent="0.25"/>
    <row r="8019" s="6" customFormat="1" x14ac:dyDescent="0.25"/>
    <row r="8020" s="6" customFormat="1" x14ac:dyDescent="0.25"/>
    <row r="8021" s="6" customFormat="1" x14ac:dyDescent="0.25"/>
    <row r="8022" s="6" customFormat="1" x14ac:dyDescent="0.25"/>
    <row r="8023" s="6" customFormat="1" x14ac:dyDescent="0.25"/>
    <row r="8024" s="6" customFormat="1" x14ac:dyDescent="0.25"/>
    <row r="8025" s="6" customFormat="1" x14ac:dyDescent="0.25"/>
    <row r="8026" s="6" customFormat="1" x14ac:dyDescent="0.25"/>
    <row r="8027" s="6" customFormat="1" x14ac:dyDescent="0.25"/>
    <row r="8028" s="6" customFormat="1" x14ac:dyDescent="0.25"/>
    <row r="8029" s="6" customFormat="1" x14ac:dyDescent="0.25"/>
    <row r="8030" s="6" customFormat="1" x14ac:dyDescent="0.25"/>
    <row r="8031" s="6" customFormat="1" x14ac:dyDescent="0.25"/>
    <row r="8032" s="6" customFormat="1" x14ac:dyDescent="0.25"/>
    <row r="8033" s="6" customFormat="1" x14ac:dyDescent="0.25"/>
    <row r="8034" s="6" customFormat="1" x14ac:dyDescent="0.25"/>
    <row r="8035" s="6" customFormat="1" x14ac:dyDescent="0.25"/>
    <row r="8036" s="6" customFormat="1" x14ac:dyDescent="0.25"/>
    <row r="8037" s="6" customFormat="1" x14ac:dyDescent="0.25"/>
    <row r="8038" s="6" customFormat="1" x14ac:dyDescent="0.25"/>
    <row r="8039" s="6" customFormat="1" x14ac:dyDescent="0.25"/>
    <row r="8040" s="6" customFormat="1" x14ac:dyDescent="0.25"/>
    <row r="8041" s="6" customFormat="1" x14ac:dyDescent="0.25"/>
    <row r="8042" s="6" customFormat="1" x14ac:dyDescent="0.25"/>
    <row r="8043" s="6" customFormat="1" x14ac:dyDescent="0.25"/>
    <row r="8044" s="6" customFormat="1" x14ac:dyDescent="0.25"/>
    <row r="8045" s="6" customFormat="1" x14ac:dyDescent="0.25"/>
    <row r="8046" s="6" customFormat="1" x14ac:dyDescent="0.25"/>
    <row r="8047" s="6" customFormat="1" x14ac:dyDescent="0.25"/>
    <row r="8048" s="6" customFormat="1" x14ac:dyDescent="0.25"/>
    <row r="8049" s="6" customFormat="1" x14ac:dyDescent="0.25"/>
    <row r="8050" s="6" customFormat="1" x14ac:dyDescent="0.25"/>
    <row r="8051" s="6" customFormat="1" x14ac:dyDescent="0.25"/>
    <row r="8052" s="6" customFormat="1" x14ac:dyDescent="0.25"/>
    <row r="8053" s="6" customFormat="1" x14ac:dyDescent="0.25"/>
    <row r="8054" s="6" customFormat="1" x14ac:dyDescent="0.25"/>
    <row r="8055" s="6" customFormat="1" x14ac:dyDescent="0.25"/>
    <row r="8056" s="6" customFormat="1" x14ac:dyDescent="0.25"/>
    <row r="8057" s="6" customFormat="1" x14ac:dyDescent="0.25"/>
    <row r="8058" s="6" customFormat="1" x14ac:dyDescent="0.25"/>
    <row r="8059" s="6" customFormat="1" x14ac:dyDescent="0.25"/>
    <row r="8060" s="6" customFormat="1" x14ac:dyDescent="0.25"/>
    <row r="8061" s="6" customFormat="1" x14ac:dyDescent="0.25"/>
    <row r="8062" s="6" customFormat="1" x14ac:dyDescent="0.25"/>
    <row r="8063" s="6" customFormat="1" x14ac:dyDescent="0.25"/>
    <row r="8064" s="6" customFormat="1" x14ac:dyDescent="0.25"/>
    <row r="8065" s="6" customFormat="1" x14ac:dyDescent="0.25"/>
    <row r="8066" s="6" customFormat="1" x14ac:dyDescent="0.25"/>
    <row r="8067" s="6" customFormat="1" x14ac:dyDescent="0.25"/>
    <row r="8068" s="6" customFormat="1" x14ac:dyDescent="0.25"/>
    <row r="8069" s="6" customFormat="1" x14ac:dyDescent="0.25"/>
    <row r="8070" s="6" customFormat="1" x14ac:dyDescent="0.25"/>
    <row r="8071" s="6" customFormat="1" x14ac:dyDescent="0.25"/>
    <row r="8072" s="6" customFormat="1" x14ac:dyDescent="0.25"/>
    <row r="8073" s="6" customFormat="1" x14ac:dyDescent="0.25"/>
    <row r="8074" s="6" customFormat="1" x14ac:dyDescent="0.25"/>
    <row r="8075" s="6" customFormat="1" x14ac:dyDescent="0.25"/>
    <row r="8076" s="6" customFormat="1" x14ac:dyDescent="0.25"/>
    <row r="8077" s="6" customFormat="1" x14ac:dyDescent="0.25"/>
    <row r="8078" s="6" customFormat="1" x14ac:dyDescent="0.25"/>
    <row r="8079" s="6" customFormat="1" x14ac:dyDescent="0.25"/>
    <row r="8080" s="6" customFormat="1" x14ac:dyDescent="0.25"/>
    <row r="8081" s="6" customFormat="1" x14ac:dyDescent="0.25"/>
    <row r="8082" s="6" customFormat="1" x14ac:dyDescent="0.25"/>
    <row r="8083" s="6" customFormat="1" x14ac:dyDescent="0.25"/>
    <row r="8084" s="6" customFormat="1" x14ac:dyDescent="0.25"/>
    <row r="8085" s="6" customFormat="1" x14ac:dyDescent="0.25"/>
    <row r="8086" s="6" customFormat="1" x14ac:dyDescent="0.25"/>
    <row r="8087" s="6" customFormat="1" x14ac:dyDescent="0.25"/>
    <row r="8088" s="6" customFormat="1" x14ac:dyDescent="0.25"/>
    <row r="8089" s="6" customFormat="1" x14ac:dyDescent="0.25"/>
    <row r="8090" s="6" customFormat="1" x14ac:dyDescent="0.25"/>
    <row r="8091" s="6" customFormat="1" x14ac:dyDescent="0.25"/>
    <row r="8092" s="6" customFormat="1" x14ac:dyDescent="0.25"/>
    <row r="8093" s="6" customFormat="1" x14ac:dyDescent="0.25"/>
    <row r="8094" s="6" customFormat="1" x14ac:dyDescent="0.25"/>
    <row r="8095" s="6" customFormat="1" x14ac:dyDescent="0.25"/>
    <row r="8096" s="6" customFormat="1" x14ac:dyDescent="0.25"/>
    <row r="8097" s="6" customFormat="1" x14ac:dyDescent="0.25"/>
    <row r="8098" s="6" customFormat="1" x14ac:dyDescent="0.25"/>
    <row r="8099" s="6" customFormat="1" x14ac:dyDescent="0.25"/>
    <row r="8100" s="6" customFormat="1" x14ac:dyDescent="0.25"/>
    <row r="8101" s="6" customFormat="1" x14ac:dyDescent="0.25"/>
    <row r="8102" s="6" customFormat="1" x14ac:dyDescent="0.25"/>
    <row r="8103" s="6" customFormat="1" x14ac:dyDescent="0.25"/>
    <row r="8104" s="6" customFormat="1" x14ac:dyDescent="0.25"/>
    <row r="8105" s="6" customFormat="1" x14ac:dyDescent="0.25"/>
    <row r="8106" s="6" customFormat="1" x14ac:dyDescent="0.25"/>
    <row r="8107" s="6" customFormat="1" x14ac:dyDescent="0.25"/>
    <row r="8108" s="6" customFormat="1" x14ac:dyDescent="0.25"/>
    <row r="8109" s="6" customFormat="1" x14ac:dyDescent="0.25"/>
    <row r="8110" s="6" customFormat="1" x14ac:dyDescent="0.25"/>
    <row r="8111" s="6" customFormat="1" x14ac:dyDescent="0.25"/>
    <row r="8112" s="6" customFormat="1" x14ac:dyDescent="0.25"/>
    <row r="8113" s="6" customFormat="1" x14ac:dyDescent="0.25"/>
    <row r="8114" s="6" customFormat="1" x14ac:dyDescent="0.25"/>
    <row r="8115" s="6" customFormat="1" x14ac:dyDescent="0.25"/>
    <row r="8116" s="6" customFormat="1" x14ac:dyDescent="0.25"/>
    <row r="8117" s="6" customFormat="1" x14ac:dyDescent="0.25"/>
    <row r="8118" s="6" customFormat="1" x14ac:dyDescent="0.25"/>
    <row r="8119" s="6" customFormat="1" x14ac:dyDescent="0.25"/>
    <row r="8120" s="6" customFormat="1" x14ac:dyDescent="0.25"/>
    <row r="8121" s="6" customFormat="1" x14ac:dyDescent="0.25"/>
    <row r="8122" s="6" customFormat="1" x14ac:dyDescent="0.25"/>
    <row r="8123" s="6" customFormat="1" x14ac:dyDescent="0.25"/>
    <row r="8124" s="6" customFormat="1" x14ac:dyDescent="0.25"/>
    <row r="8125" s="6" customFormat="1" x14ac:dyDescent="0.25"/>
    <row r="8126" s="6" customFormat="1" x14ac:dyDescent="0.25"/>
    <row r="8127" s="6" customFormat="1" x14ac:dyDescent="0.25"/>
    <row r="8128" s="6" customFormat="1" x14ac:dyDescent="0.25"/>
    <row r="8129" s="6" customFormat="1" x14ac:dyDescent="0.25"/>
    <row r="8130" s="6" customFormat="1" x14ac:dyDescent="0.25"/>
    <row r="8131" s="6" customFormat="1" x14ac:dyDescent="0.25"/>
    <row r="8132" s="6" customFormat="1" x14ac:dyDescent="0.25"/>
    <row r="8133" s="6" customFormat="1" x14ac:dyDescent="0.25"/>
    <row r="8134" s="6" customFormat="1" x14ac:dyDescent="0.25"/>
    <row r="8135" s="6" customFormat="1" x14ac:dyDescent="0.25"/>
    <row r="8136" s="6" customFormat="1" x14ac:dyDescent="0.25"/>
    <row r="8137" s="6" customFormat="1" x14ac:dyDescent="0.25"/>
    <row r="8138" s="6" customFormat="1" x14ac:dyDescent="0.25"/>
    <row r="8139" s="6" customFormat="1" x14ac:dyDescent="0.25"/>
    <row r="8140" s="6" customFormat="1" x14ac:dyDescent="0.25"/>
    <row r="8141" s="6" customFormat="1" x14ac:dyDescent="0.25"/>
    <row r="8142" s="6" customFormat="1" x14ac:dyDescent="0.25"/>
    <row r="8143" s="6" customFormat="1" x14ac:dyDescent="0.25"/>
    <row r="8144" s="6" customFormat="1" x14ac:dyDescent="0.25"/>
    <row r="8145" s="6" customFormat="1" x14ac:dyDescent="0.25"/>
    <row r="8146" s="6" customFormat="1" x14ac:dyDescent="0.25"/>
    <row r="8147" s="6" customFormat="1" x14ac:dyDescent="0.25"/>
    <row r="8148" s="6" customFormat="1" x14ac:dyDescent="0.25"/>
    <row r="8149" s="6" customFormat="1" x14ac:dyDescent="0.25"/>
    <row r="8150" s="6" customFormat="1" x14ac:dyDescent="0.25"/>
    <row r="8151" s="6" customFormat="1" x14ac:dyDescent="0.25"/>
    <row r="8152" s="6" customFormat="1" x14ac:dyDescent="0.25"/>
    <row r="8153" s="6" customFormat="1" x14ac:dyDescent="0.25"/>
    <row r="8154" s="6" customFormat="1" x14ac:dyDescent="0.25"/>
    <row r="8155" s="6" customFormat="1" x14ac:dyDescent="0.25"/>
    <row r="8156" s="6" customFormat="1" x14ac:dyDescent="0.25"/>
    <row r="8157" s="6" customFormat="1" x14ac:dyDescent="0.25"/>
    <row r="8158" s="6" customFormat="1" x14ac:dyDescent="0.25"/>
    <row r="8159" s="6" customFormat="1" x14ac:dyDescent="0.25"/>
    <row r="8160" s="6" customFormat="1" x14ac:dyDescent="0.25"/>
    <row r="8161" s="6" customFormat="1" x14ac:dyDescent="0.25"/>
    <row r="8162" s="6" customFormat="1" x14ac:dyDescent="0.25"/>
    <row r="8163" s="6" customFormat="1" x14ac:dyDescent="0.25"/>
    <row r="8164" s="6" customFormat="1" x14ac:dyDescent="0.25"/>
    <row r="8165" s="6" customFormat="1" x14ac:dyDescent="0.25"/>
    <row r="8166" s="6" customFormat="1" x14ac:dyDescent="0.25"/>
    <row r="8167" s="6" customFormat="1" x14ac:dyDescent="0.25"/>
    <row r="8168" s="6" customFormat="1" x14ac:dyDescent="0.25"/>
    <row r="8169" s="6" customFormat="1" x14ac:dyDescent="0.25"/>
    <row r="8170" s="6" customFormat="1" x14ac:dyDescent="0.25"/>
    <row r="8171" s="6" customFormat="1" x14ac:dyDescent="0.25"/>
    <row r="8172" s="6" customFormat="1" x14ac:dyDescent="0.25"/>
    <row r="8173" s="6" customFormat="1" x14ac:dyDescent="0.25"/>
    <row r="8174" s="6" customFormat="1" x14ac:dyDescent="0.25"/>
    <row r="8175" s="6" customFormat="1" x14ac:dyDescent="0.25"/>
    <row r="8176" s="6" customFormat="1" x14ac:dyDescent="0.25"/>
    <row r="8177" s="6" customFormat="1" x14ac:dyDescent="0.25"/>
    <row r="8178" s="6" customFormat="1" x14ac:dyDescent="0.25"/>
    <row r="8179" s="6" customFormat="1" x14ac:dyDescent="0.25"/>
    <row r="8180" s="6" customFormat="1" x14ac:dyDescent="0.25"/>
    <row r="8181" s="6" customFormat="1" x14ac:dyDescent="0.25"/>
    <row r="8182" s="6" customFormat="1" x14ac:dyDescent="0.25"/>
    <row r="8183" s="6" customFormat="1" x14ac:dyDescent="0.25"/>
    <row r="8184" s="6" customFormat="1" x14ac:dyDescent="0.25"/>
    <row r="8185" s="6" customFormat="1" x14ac:dyDescent="0.25"/>
    <row r="8186" s="6" customFormat="1" x14ac:dyDescent="0.25"/>
    <row r="8187" s="6" customFormat="1" x14ac:dyDescent="0.25"/>
    <row r="8188" s="6" customFormat="1" x14ac:dyDescent="0.25"/>
    <row r="8189" s="6" customFormat="1" x14ac:dyDescent="0.25"/>
    <row r="8190" s="6" customFormat="1" x14ac:dyDescent="0.25"/>
    <row r="8191" s="6" customFormat="1" x14ac:dyDescent="0.25"/>
    <row r="8192" s="6" customFormat="1" x14ac:dyDescent="0.25"/>
    <row r="8193" s="6" customFormat="1" x14ac:dyDescent="0.25"/>
    <row r="8194" s="6" customFormat="1" x14ac:dyDescent="0.25"/>
    <row r="8195" s="6" customFormat="1" x14ac:dyDescent="0.25"/>
    <row r="8196" s="6" customFormat="1" x14ac:dyDescent="0.25"/>
    <row r="8197" s="6" customFormat="1" x14ac:dyDescent="0.25"/>
    <row r="8198" s="6" customFormat="1" x14ac:dyDescent="0.25"/>
    <row r="8199" s="6" customFormat="1" x14ac:dyDescent="0.25"/>
    <row r="8200" s="6" customFormat="1" x14ac:dyDescent="0.25"/>
    <row r="8201" s="6" customFormat="1" x14ac:dyDescent="0.25"/>
    <row r="8202" s="6" customFormat="1" x14ac:dyDescent="0.25"/>
    <row r="8203" s="6" customFormat="1" x14ac:dyDescent="0.25"/>
    <row r="8204" s="6" customFormat="1" x14ac:dyDescent="0.25"/>
    <row r="8205" s="6" customFormat="1" x14ac:dyDescent="0.25"/>
    <row r="8206" s="6" customFormat="1" x14ac:dyDescent="0.25"/>
    <row r="8207" s="6" customFormat="1" x14ac:dyDescent="0.25"/>
    <row r="8208" s="6" customFormat="1" x14ac:dyDescent="0.25"/>
    <row r="8209" s="6" customFormat="1" x14ac:dyDescent="0.25"/>
    <row r="8210" s="6" customFormat="1" x14ac:dyDescent="0.25"/>
    <row r="8211" s="6" customFormat="1" x14ac:dyDescent="0.25"/>
    <row r="8212" s="6" customFormat="1" x14ac:dyDescent="0.25"/>
    <row r="8213" s="6" customFormat="1" x14ac:dyDescent="0.25"/>
    <row r="8214" s="6" customFormat="1" x14ac:dyDescent="0.25"/>
    <row r="8215" s="6" customFormat="1" x14ac:dyDescent="0.25"/>
    <row r="8216" s="6" customFormat="1" x14ac:dyDescent="0.25"/>
    <row r="8217" s="6" customFormat="1" x14ac:dyDescent="0.25"/>
    <row r="8218" s="6" customFormat="1" x14ac:dyDescent="0.25"/>
    <row r="8219" s="6" customFormat="1" x14ac:dyDescent="0.25"/>
    <row r="8220" s="6" customFormat="1" x14ac:dyDescent="0.25"/>
    <row r="8221" s="6" customFormat="1" x14ac:dyDescent="0.25"/>
    <row r="8222" s="6" customFormat="1" x14ac:dyDescent="0.25"/>
    <row r="8223" s="6" customFormat="1" x14ac:dyDescent="0.25"/>
    <row r="8224" s="6" customFormat="1" x14ac:dyDescent="0.25"/>
    <row r="8225" s="6" customFormat="1" x14ac:dyDescent="0.25"/>
    <row r="8226" s="6" customFormat="1" x14ac:dyDescent="0.25"/>
    <row r="8227" s="6" customFormat="1" x14ac:dyDescent="0.25"/>
    <row r="8228" s="6" customFormat="1" x14ac:dyDescent="0.25"/>
    <row r="8229" s="6" customFormat="1" x14ac:dyDescent="0.25"/>
    <row r="8230" s="6" customFormat="1" x14ac:dyDescent="0.25"/>
    <row r="8231" s="6" customFormat="1" x14ac:dyDescent="0.25"/>
    <row r="8232" s="6" customFormat="1" x14ac:dyDescent="0.25"/>
    <row r="8233" s="6" customFormat="1" x14ac:dyDescent="0.25"/>
    <row r="8234" s="6" customFormat="1" x14ac:dyDescent="0.25"/>
    <row r="8235" s="6" customFormat="1" x14ac:dyDescent="0.25"/>
    <row r="8236" s="6" customFormat="1" x14ac:dyDescent="0.25"/>
    <row r="8237" s="6" customFormat="1" x14ac:dyDescent="0.25"/>
    <row r="8238" s="6" customFormat="1" x14ac:dyDescent="0.25"/>
    <row r="8239" s="6" customFormat="1" x14ac:dyDescent="0.25"/>
    <row r="8240" s="6" customFormat="1" x14ac:dyDescent="0.25"/>
    <row r="8241" s="6" customFormat="1" x14ac:dyDescent="0.25"/>
    <row r="8242" s="6" customFormat="1" x14ac:dyDescent="0.25"/>
    <row r="8243" s="6" customFormat="1" x14ac:dyDescent="0.25"/>
    <row r="8244" s="6" customFormat="1" x14ac:dyDescent="0.25"/>
    <row r="8245" s="6" customFormat="1" x14ac:dyDescent="0.25"/>
    <row r="8246" s="6" customFormat="1" x14ac:dyDescent="0.25"/>
    <row r="8247" s="6" customFormat="1" x14ac:dyDescent="0.25"/>
    <row r="8248" s="6" customFormat="1" x14ac:dyDescent="0.25"/>
    <row r="8249" s="6" customFormat="1" x14ac:dyDescent="0.25"/>
    <row r="8250" s="6" customFormat="1" x14ac:dyDescent="0.25"/>
    <row r="8251" s="6" customFormat="1" x14ac:dyDescent="0.25"/>
    <row r="8252" s="6" customFormat="1" x14ac:dyDescent="0.25"/>
    <row r="8253" s="6" customFormat="1" x14ac:dyDescent="0.25"/>
    <row r="8254" s="6" customFormat="1" x14ac:dyDescent="0.25"/>
    <row r="8255" s="6" customFormat="1" x14ac:dyDescent="0.25"/>
    <row r="8256" s="6" customFormat="1" x14ac:dyDescent="0.25"/>
    <row r="8257" s="6" customFormat="1" x14ac:dyDescent="0.25"/>
    <row r="8258" s="6" customFormat="1" x14ac:dyDescent="0.25"/>
    <row r="8259" s="6" customFormat="1" x14ac:dyDescent="0.25"/>
    <row r="8260" s="6" customFormat="1" x14ac:dyDescent="0.25"/>
    <row r="8261" s="6" customFormat="1" x14ac:dyDescent="0.25"/>
    <row r="8262" s="6" customFormat="1" x14ac:dyDescent="0.25"/>
    <row r="8263" s="6" customFormat="1" x14ac:dyDescent="0.25"/>
    <row r="8264" s="6" customFormat="1" x14ac:dyDescent="0.25"/>
    <row r="8265" s="6" customFormat="1" x14ac:dyDescent="0.25"/>
    <row r="8266" s="6" customFormat="1" x14ac:dyDescent="0.25"/>
    <row r="8267" s="6" customFormat="1" x14ac:dyDescent="0.25"/>
    <row r="8268" s="6" customFormat="1" x14ac:dyDescent="0.25"/>
    <row r="8269" s="6" customFormat="1" x14ac:dyDescent="0.25"/>
    <row r="8270" s="6" customFormat="1" x14ac:dyDescent="0.25"/>
    <row r="8271" s="6" customFormat="1" x14ac:dyDescent="0.25"/>
    <row r="8272" s="6" customFormat="1" x14ac:dyDescent="0.25"/>
    <row r="8273" s="6" customFormat="1" x14ac:dyDescent="0.25"/>
    <row r="8274" s="6" customFormat="1" x14ac:dyDescent="0.25"/>
    <row r="8275" s="6" customFormat="1" x14ac:dyDescent="0.25"/>
    <row r="8276" s="6" customFormat="1" x14ac:dyDescent="0.25"/>
    <row r="8277" s="6" customFormat="1" x14ac:dyDescent="0.25"/>
    <row r="8278" s="6" customFormat="1" x14ac:dyDescent="0.25"/>
    <row r="8279" s="6" customFormat="1" x14ac:dyDescent="0.25"/>
    <row r="8280" s="6" customFormat="1" x14ac:dyDescent="0.25"/>
    <row r="8281" s="6" customFormat="1" x14ac:dyDescent="0.25"/>
    <row r="8282" s="6" customFormat="1" x14ac:dyDescent="0.25"/>
    <row r="8283" s="6" customFormat="1" x14ac:dyDescent="0.25"/>
    <row r="8284" s="6" customFormat="1" x14ac:dyDescent="0.25"/>
    <row r="8285" s="6" customFormat="1" x14ac:dyDescent="0.25"/>
    <row r="8286" s="6" customFormat="1" x14ac:dyDescent="0.25"/>
    <row r="8287" s="6" customFormat="1" x14ac:dyDescent="0.25"/>
    <row r="8288" s="6" customFormat="1" x14ac:dyDescent="0.25"/>
    <row r="8289" s="6" customFormat="1" x14ac:dyDescent="0.25"/>
    <row r="8290" s="6" customFormat="1" x14ac:dyDescent="0.25"/>
    <row r="8291" s="6" customFormat="1" x14ac:dyDescent="0.25"/>
    <row r="8292" s="6" customFormat="1" x14ac:dyDescent="0.25"/>
    <row r="8293" s="6" customFormat="1" x14ac:dyDescent="0.25"/>
    <row r="8294" s="6" customFormat="1" x14ac:dyDescent="0.25"/>
    <row r="8295" s="6" customFormat="1" x14ac:dyDescent="0.25"/>
    <row r="8296" s="6" customFormat="1" x14ac:dyDescent="0.25"/>
    <row r="8297" s="6" customFormat="1" x14ac:dyDescent="0.25"/>
    <row r="8298" s="6" customFormat="1" x14ac:dyDescent="0.25"/>
    <row r="8299" s="6" customFormat="1" x14ac:dyDescent="0.25"/>
    <row r="8300" s="6" customFormat="1" x14ac:dyDescent="0.25"/>
    <row r="8301" s="6" customFormat="1" x14ac:dyDescent="0.25"/>
    <row r="8302" s="6" customFormat="1" x14ac:dyDescent="0.25"/>
    <row r="8303" s="6" customFormat="1" x14ac:dyDescent="0.25"/>
    <row r="8304" s="6" customFormat="1" x14ac:dyDescent="0.25"/>
    <row r="8305" s="6" customFormat="1" x14ac:dyDescent="0.25"/>
    <row r="8306" s="6" customFormat="1" x14ac:dyDescent="0.25"/>
    <row r="8307" s="6" customFormat="1" x14ac:dyDescent="0.25"/>
    <row r="8308" s="6" customFormat="1" x14ac:dyDescent="0.25"/>
    <row r="8309" s="6" customFormat="1" x14ac:dyDescent="0.25"/>
    <row r="8310" s="6" customFormat="1" x14ac:dyDescent="0.25"/>
    <row r="8311" s="6" customFormat="1" x14ac:dyDescent="0.25"/>
    <row r="8312" s="6" customFormat="1" x14ac:dyDescent="0.25"/>
    <row r="8313" s="6" customFormat="1" x14ac:dyDescent="0.25"/>
    <row r="8314" s="6" customFormat="1" x14ac:dyDescent="0.25"/>
    <row r="8315" s="6" customFormat="1" x14ac:dyDescent="0.25"/>
    <row r="8316" s="6" customFormat="1" x14ac:dyDescent="0.25"/>
    <row r="8317" s="6" customFormat="1" x14ac:dyDescent="0.25"/>
    <row r="8318" s="6" customFormat="1" x14ac:dyDescent="0.25"/>
    <row r="8319" s="6" customFormat="1" x14ac:dyDescent="0.25"/>
    <row r="8320" s="6" customFormat="1" x14ac:dyDescent="0.25"/>
    <row r="8321" s="6" customFormat="1" x14ac:dyDescent="0.25"/>
    <row r="8322" s="6" customFormat="1" x14ac:dyDescent="0.25"/>
    <row r="8323" s="6" customFormat="1" x14ac:dyDescent="0.25"/>
    <row r="8324" s="6" customFormat="1" x14ac:dyDescent="0.25"/>
    <row r="8325" s="6" customFormat="1" x14ac:dyDescent="0.25"/>
    <row r="8326" s="6" customFormat="1" x14ac:dyDescent="0.25"/>
    <row r="8327" s="6" customFormat="1" x14ac:dyDescent="0.25"/>
    <row r="8328" s="6" customFormat="1" x14ac:dyDescent="0.25"/>
    <row r="8329" s="6" customFormat="1" x14ac:dyDescent="0.25"/>
    <row r="8330" s="6" customFormat="1" x14ac:dyDescent="0.25"/>
    <row r="8331" s="6" customFormat="1" x14ac:dyDescent="0.25"/>
    <row r="8332" s="6" customFormat="1" x14ac:dyDescent="0.25"/>
    <row r="8333" s="6" customFormat="1" x14ac:dyDescent="0.25"/>
    <row r="8334" s="6" customFormat="1" x14ac:dyDescent="0.25"/>
    <row r="8335" s="6" customFormat="1" x14ac:dyDescent="0.25"/>
    <row r="8336" s="6" customFormat="1" x14ac:dyDescent="0.25"/>
    <row r="8337" s="6" customFormat="1" x14ac:dyDescent="0.25"/>
    <row r="8338" s="6" customFormat="1" x14ac:dyDescent="0.25"/>
    <row r="8339" s="6" customFormat="1" x14ac:dyDescent="0.25"/>
    <row r="8340" s="6" customFormat="1" x14ac:dyDescent="0.25"/>
    <row r="8341" s="6" customFormat="1" x14ac:dyDescent="0.25"/>
    <row r="8342" s="6" customFormat="1" x14ac:dyDescent="0.25"/>
    <row r="8343" s="6" customFormat="1" x14ac:dyDescent="0.25"/>
    <row r="8344" s="6" customFormat="1" x14ac:dyDescent="0.25"/>
    <row r="8345" s="6" customFormat="1" x14ac:dyDescent="0.25"/>
    <row r="8346" s="6" customFormat="1" x14ac:dyDescent="0.25"/>
    <row r="8347" s="6" customFormat="1" x14ac:dyDescent="0.25"/>
    <row r="8348" s="6" customFormat="1" x14ac:dyDescent="0.25"/>
    <row r="8349" s="6" customFormat="1" x14ac:dyDescent="0.25"/>
    <row r="8350" s="6" customFormat="1" x14ac:dyDescent="0.25"/>
    <row r="8351" s="6" customFormat="1" x14ac:dyDescent="0.25"/>
    <row r="8352" s="6" customFormat="1" x14ac:dyDescent="0.25"/>
    <row r="8353" s="6" customFormat="1" x14ac:dyDescent="0.25"/>
    <row r="8354" s="6" customFormat="1" x14ac:dyDescent="0.25"/>
    <row r="8355" s="6" customFormat="1" x14ac:dyDescent="0.25"/>
    <row r="8356" s="6" customFormat="1" x14ac:dyDescent="0.25"/>
    <row r="8357" s="6" customFormat="1" x14ac:dyDescent="0.25"/>
    <row r="8358" s="6" customFormat="1" x14ac:dyDescent="0.25"/>
    <row r="8359" s="6" customFormat="1" x14ac:dyDescent="0.25"/>
    <row r="8360" s="6" customFormat="1" x14ac:dyDescent="0.25"/>
    <row r="8361" s="6" customFormat="1" x14ac:dyDescent="0.25"/>
    <row r="8362" s="6" customFormat="1" x14ac:dyDescent="0.25"/>
    <row r="8363" s="6" customFormat="1" x14ac:dyDescent="0.25"/>
    <row r="8364" s="6" customFormat="1" x14ac:dyDescent="0.25"/>
    <row r="8365" s="6" customFormat="1" x14ac:dyDescent="0.25"/>
    <row r="8366" s="6" customFormat="1" x14ac:dyDescent="0.25"/>
    <row r="8367" s="6" customFormat="1" x14ac:dyDescent="0.25"/>
    <row r="8368" s="6" customFormat="1" x14ac:dyDescent="0.25"/>
    <row r="8369" s="6" customFormat="1" x14ac:dyDescent="0.25"/>
    <row r="8370" s="6" customFormat="1" x14ac:dyDescent="0.25"/>
    <row r="8371" s="6" customFormat="1" x14ac:dyDescent="0.25"/>
    <row r="8372" s="6" customFormat="1" x14ac:dyDescent="0.25"/>
    <row r="8373" s="6" customFormat="1" x14ac:dyDescent="0.25"/>
    <row r="8374" s="6" customFormat="1" x14ac:dyDescent="0.25"/>
    <row r="8375" s="6" customFormat="1" x14ac:dyDescent="0.25"/>
    <row r="8376" s="6" customFormat="1" x14ac:dyDescent="0.25"/>
    <row r="8377" s="6" customFormat="1" x14ac:dyDescent="0.25"/>
    <row r="8378" s="6" customFormat="1" x14ac:dyDescent="0.25"/>
    <row r="8379" s="6" customFormat="1" x14ac:dyDescent="0.25"/>
    <row r="8380" s="6" customFormat="1" x14ac:dyDescent="0.25"/>
    <row r="8381" s="6" customFormat="1" x14ac:dyDescent="0.25"/>
    <row r="8382" s="6" customFormat="1" x14ac:dyDescent="0.25"/>
    <row r="8383" s="6" customFormat="1" x14ac:dyDescent="0.25"/>
    <row r="8384" s="6" customFormat="1" x14ac:dyDescent="0.25"/>
    <row r="8385" s="6" customFormat="1" x14ac:dyDescent="0.25"/>
    <row r="8386" s="6" customFormat="1" x14ac:dyDescent="0.25"/>
    <row r="8387" s="6" customFormat="1" x14ac:dyDescent="0.25"/>
    <row r="8388" s="6" customFormat="1" x14ac:dyDescent="0.25"/>
    <row r="8389" s="6" customFormat="1" x14ac:dyDescent="0.25"/>
    <row r="8390" s="6" customFormat="1" x14ac:dyDescent="0.25"/>
    <row r="8391" s="6" customFormat="1" x14ac:dyDescent="0.25"/>
    <row r="8392" s="6" customFormat="1" x14ac:dyDescent="0.25"/>
    <row r="8393" s="6" customFormat="1" x14ac:dyDescent="0.25"/>
    <row r="8394" s="6" customFormat="1" x14ac:dyDescent="0.25"/>
    <row r="8395" s="6" customFormat="1" x14ac:dyDescent="0.25"/>
    <row r="8396" s="6" customFormat="1" x14ac:dyDescent="0.25"/>
    <row r="8397" s="6" customFormat="1" x14ac:dyDescent="0.25"/>
    <row r="8398" s="6" customFormat="1" x14ac:dyDescent="0.25"/>
    <row r="8399" s="6" customFormat="1" x14ac:dyDescent="0.25"/>
    <row r="8400" s="6" customFormat="1" x14ac:dyDescent="0.25"/>
    <row r="8401" s="6" customFormat="1" x14ac:dyDescent="0.25"/>
    <row r="8402" s="6" customFormat="1" x14ac:dyDescent="0.25"/>
    <row r="8403" s="6" customFormat="1" x14ac:dyDescent="0.25"/>
    <row r="8404" s="6" customFormat="1" x14ac:dyDescent="0.25"/>
    <row r="8405" s="6" customFormat="1" x14ac:dyDescent="0.25"/>
    <row r="8406" s="6" customFormat="1" x14ac:dyDescent="0.25"/>
    <row r="8407" s="6" customFormat="1" x14ac:dyDescent="0.25"/>
    <row r="8408" s="6" customFormat="1" x14ac:dyDescent="0.25"/>
    <row r="8409" s="6" customFormat="1" x14ac:dyDescent="0.25"/>
    <row r="8410" s="6" customFormat="1" x14ac:dyDescent="0.25"/>
    <row r="8411" s="6" customFormat="1" x14ac:dyDescent="0.25"/>
    <row r="8412" s="6" customFormat="1" x14ac:dyDescent="0.25"/>
    <row r="8413" s="6" customFormat="1" x14ac:dyDescent="0.25"/>
    <row r="8414" s="6" customFormat="1" x14ac:dyDescent="0.25"/>
    <row r="8415" s="6" customFormat="1" x14ac:dyDescent="0.25"/>
    <row r="8416" s="6" customFormat="1" x14ac:dyDescent="0.25"/>
    <row r="8417" s="6" customFormat="1" x14ac:dyDescent="0.25"/>
    <row r="8418" s="6" customFormat="1" x14ac:dyDescent="0.25"/>
    <row r="8419" s="6" customFormat="1" x14ac:dyDescent="0.25"/>
    <row r="8420" s="6" customFormat="1" x14ac:dyDescent="0.25"/>
    <row r="8421" s="6" customFormat="1" x14ac:dyDescent="0.25"/>
    <row r="8422" s="6" customFormat="1" x14ac:dyDescent="0.25"/>
    <row r="8423" s="6" customFormat="1" x14ac:dyDescent="0.25"/>
    <row r="8424" s="6" customFormat="1" x14ac:dyDescent="0.25"/>
    <row r="8425" s="6" customFormat="1" x14ac:dyDescent="0.25"/>
    <row r="8426" s="6" customFormat="1" x14ac:dyDescent="0.25"/>
    <row r="8427" s="6" customFormat="1" x14ac:dyDescent="0.25"/>
    <row r="8428" s="6" customFormat="1" x14ac:dyDescent="0.25"/>
    <row r="8429" s="6" customFormat="1" x14ac:dyDescent="0.25"/>
    <row r="8430" s="6" customFormat="1" x14ac:dyDescent="0.25"/>
    <row r="8431" s="6" customFormat="1" x14ac:dyDescent="0.25"/>
    <row r="8432" s="6" customFormat="1" x14ac:dyDescent="0.25"/>
    <row r="8433" s="6" customFormat="1" x14ac:dyDescent="0.25"/>
    <row r="8434" s="6" customFormat="1" x14ac:dyDescent="0.25"/>
    <row r="8435" s="6" customFormat="1" x14ac:dyDescent="0.25"/>
    <row r="8436" s="6" customFormat="1" x14ac:dyDescent="0.25"/>
    <row r="8437" s="6" customFormat="1" x14ac:dyDescent="0.25"/>
    <row r="8438" s="6" customFormat="1" x14ac:dyDescent="0.25"/>
    <row r="8439" s="6" customFormat="1" x14ac:dyDescent="0.25"/>
    <row r="8440" s="6" customFormat="1" x14ac:dyDescent="0.25"/>
    <row r="8441" s="6" customFormat="1" x14ac:dyDescent="0.25"/>
    <row r="8442" s="6" customFormat="1" x14ac:dyDescent="0.25"/>
    <row r="8443" s="6" customFormat="1" x14ac:dyDescent="0.25"/>
    <row r="8444" s="6" customFormat="1" x14ac:dyDescent="0.25"/>
    <row r="8445" s="6" customFormat="1" x14ac:dyDescent="0.25"/>
    <row r="8446" s="6" customFormat="1" x14ac:dyDescent="0.25"/>
    <row r="8447" s="6" customFormat="1" x14ac:dyDescent="0.25"/>
    <row r="8448" s="6" customFormat="1" x14ac:dyDescent="0.25"/>
    <row r="8449" s="6" customFormat="1" x14ac:dyDescent="0.25"/>
    <row r="8450" s="6" customFormat="1" x14ac:dyDescent="0.25"/>
    <row r="8451" s="6" customFormat="1" x14ac:dyDescent="0.25"/>
    <row r="8452" s="6" customFormat="1" x14ac:dyDescent="0.25"/>
    <row r="8453" s="6" customFormat="1" x14ac:dyDescent="0.25"/>
    <row r="8454" s="6" customFormat="1" x14ac:dyDescent="0.25"/>
    <row r="8455" s="6" customFormat="1" x14ac:dyDescent="0.25"/>
    <row r="8456" s="6" customFormat="1" x14ac:dyDescent="0.25"/>
    <row r="8457" s="6" customFormat="1" x14ac:dyDescent="0.25"/>
    <row r="8458" s="6" customFormat="1" x14ac:dyDescent="0.25"/>
    <row r="8459" s="6" customFormat="1" x14ac:dyDescent="0.25"/>
    <row r="8460" s="6" customFormat="1" x14ac:dyDescent="0.25"/>
    <row r="8461" s="6" customFormat="1" x14ac:dyDescent="0.25"/>
    <row r="8462" s="6" customFormat="1" x14ac:dyDescent="0.25"/>
    <row r="8463" s="6" customFormat="1" x14ac:dyDescent="0.25"/>
    <row r="8464" s="6" customFormat="1" x14ac:dyDescent="0.25"/>
    <row r="8465" s="6" customFormat="1" x14ac:dyDescent="0.25"/>
    <row r="8466" s="6" customFormat="1" x14ac:dyDescent="0.25"/>
    <row r="8467" s="6" customFormat="1" x14ac:dyDescent="0.25"/>
    <row r="8468" s="6" customFormat="1" x14ac:dyDescent="0.25"/>
    <row r="8469" s="6" customFormat="1" x14ac:dyDescent="0.25"/>
    <row r="8470" s="6" customFormat="1" x14ac:dyDescent="0.25"/>
    <row r="8471" s="6" customFormat="1" x14ac:dyDescent="0.25"/>
    <row r="8472" s="6" customFormat="1" x14ac:dyDescent="0.25"/>
    <row r="8473" s="6" customFormat="1" x14ac:dyDescent="0.25"/>
    <row r="8474" s="6" customFormat="1" x14ac:dyDescent="0.25"/>
    <row r="8475" s="6" customFormat="1" x14ac:dyDescent="0.25"/>
    <row r="8476" s="6" customFormat="1" x14ac:dyDescent="0.25"/>
    <row r="8477" s="6" customFormat="1" x14ac:dyDescent="0.25"/>
    <row r="8478" s="6" customFormat="1" x14ac:dyDescent="0.25"/>
    <row r="8479" s="6" customFormat="1" x14ac:dyDescent="0.25"/>
    <row r="8480" s="6" customFormat="1" x14ac:dyDescent="0.25"/>
    <row r="8481" s="6" customFormat="1" x14ac:dyDescent="0.25"/>
    <row r="8482" s="6" customFormat="1" x14ac:dyDescent="0.25"/>
    <row r="8483" s="6" customFormat="1" x14ac:dyDescent="0.25"/>
    <row r="8484" s="6" customFormat="1" x14ac:dyDescent="0.25"/>
    <row r="8485" s="6" customFormat="1" x14ac:dyDescent="0.25"/>
    <row r="8486" s="6" customFormat="1" x14ac:dyDescent="0.25"/>
    <row r="8487" s="6" customFormat="1" x14ac:dyDescent="0.25"/>
    <row r="8488" s="6" customFormat="1" x14ac:dyDescent="0.25"/>
    <row r="8489" s="6" customFormat="1" x14ac:dyDescent="0.25"/>
    <row r="8490" s="6" customFormat="1" x14ac:dyDescent="0.25"/>
    <row r="8491" s="6" customFormat="1" x14ac:dyDescent="0.25"/>
    <row r="8492" s="6" customFormat="1" x14ac:dyDescent="0.25"/>
    <row r="8493" s="6" customFormat="1" x14ac:dyDescent="0.25"/>
    <row r="8494" s="6" customFormat="1" x14ac:dyDescent="0.25"/>
    <row r="8495" s="6" customFormat="1" x14ac:dyDescent="0.25"/>
    <row r="8496" s="6" customFormat="1" x14ac:dyDescent="0.25"/>
    <row r="8497" s="6" customFormat="1" x14ac:dyDescent="0.25"/>
    <row r="8498" s="6" customFormat="1" x14ac:dyDescent="0.25"/>
    <row r="8499" s="6" customFormat="1" x14ac:dyDescent="0.25"/>
    <row r="8500" s="6" customFormat="1" x14ac:dyDescent="0.25"/>
    <row r="8501" s="6" customFormat="1" x14ac:dyDescent="0.25"/>
    <row r="8502" s="6" customFormat="1" x14ac:dyDescent="0.25"/>
    <row r="8503" s="6" customFormat="1" x14ac:dyDescent="0.25"/>
    <row r="8504" s="6" customFormat="1" x14ac:dyDescent="0.25"/>
    <row r="8505" s="6" customFormat="1" x14ac:dyDescent="0.25"/>
    <row r="8506" s="6" customFormat="1" x14ac:dyDescent="0.25"/>
    <row r="8507" s="6" customFormat="1" x14ac:dyDescent="0.25"/>
    <row r="8508" s="6" customFormat="1" x14ac:dyDescent="0.25"/>
    <row r="8509" s="6" customFormat="1" x14ac:dyDescent="0.25"/>
    <row r="8510" s="6" customFormat="1" x14ac:dyDescent="0.25"/>
    <row r="8511" s="6" customFormat="1" x14ac:dyDescent="0.25"/>
    <row r="8512" s="6" customFormat="1" x14ac:dyDescent="0.25"/>
    <row r="8513" s="6" customFormat="1" x14ac:dyDescent="0.25"/>
    <row r="8514" s="6" customFormat="1" x14ac:dyDescent="0.25"/>
    <row r="8515" s="6" customFormat="1" x14ac:dyDescent="0.25"/>
    <row r="8516" s="6" customFormat="1" x14ac:dyDescent="0.25"/>
    <row r="8517" s="6" customFormat="1" x14ac:dyDescent="0.25"/>
    <row r="8518" s="6" customFormat="1" x14ac:dyDescent="0.25"/>
    <row r="8519" s="6" customFormat="1" x14ac:dyDescent="0.25"/>
    <row r="8520" s="6" customFormat="1" x14ac:dyDescent="0.25"/>
    <row r="8521" s="6" customFormat="1" x14ac:dyDescent="0.25"/>
    <row r="8522" s="6" customFormat="1" x14ac:dyDescent="0.25"/>
    <row r="8523" s="6" customFormat="1" x14ac:dyDescent="0.25"/>
    <row r="8524" s="6" customFormat="1" x14ac:dyDescent="0.25"/>
    <row r="8525" s="6" customFormat="1" x14ac:dyDescent="0.25"/>
    <row r="8526" s="6" customFormat="1" x14ac:dyDescent="0.25"/>
    <row r="8527" s="6" customFormat="1" x14ac:dyDescent="0.25"/>
    <row r="8528" s="6" customFormat="1" x14ac:dyDescent="0.25"/>
    <row r="8529" s="6" customFormat="1" x14ac:dyDescent="0.25"/>
    <row r="8530" s="6" customFormat="1" x14ac:dyDescent="0.25"/>
    <row r="8531" s="6" customFormat="1" x14ac:dyDescent="0.25"/>
    <row r="8532" s="6" customFormat="1" x14ac:dyDescent="0.25"/>
    <row r="8533" s="6" customFormat="1" x14ac:dyDescent="0.25"/>
    <row r="8534" s="6" customFormat="1" x14ac:dyDescent="0.25"/>
    <row r="8535" s="6" customFormat="1" x14ac:dyDescent="0.25"/>
    <row r="8536" s="6" customFormat="1" x14ac:dyDescent="0.25"/>
    <row r="8537" s="6" customFormat="1" x14ac:dyDescent="0.25"/>
    <row r="8538" s="6" customFormat="1" x14ac:dyDescent="0.25"/>
    <row r="8539" s="6" customFormat="1" x14ac:dyDescent="0.25"/>
    <row r="8540" s="6" customFormat="1" x14ac:dyDescent="0.25"/>
    <row r="8541" s="6" customFormat="1" x14ac:dyDescent="0.25"/>
    <row r="8542" s="6" customFormat="1" x14ac:dyDescent="0.25"/>
    <row r="8543" s="6" customFormat="1" x14ac:dyDescent="0.25"/>
    <row r="8544" s="6" customFormat="1" x14ac:dyDescent="0.25"/>
    <row r="8545" s="6" customFormat="1" x14ac:dyDescent="0.25"/>
    <row r="8546" s="6" customFormat="1" x14ac:dyDescent="0.25"/>
    <row r="8547" s="6" customFormat="1" x14ac:dyDescent="0.25"/>
    <row r="8548" s="6" customFormat="1" x14ac:dyDescent="0.25"/>
    <row r="8549" s="6" customFormat="1" x14ac:dyDescent="0.25"/>
    <row r="8550" s="6" customFormat="1" x14ac:dyDescent="0.25"/>
    <row r="8551" s="6" customFormat="1" x14ac:dyDescent="0.25"/>
    <row r="8552" s="6" customFormat="1" x14ac:dyDescent="0.25"/>
    <row r="8553" s="6" customFormat="1" x14ac:dyDescent="0.25"/>
    <row r="8554" s="6" customFormat="1" x14ac:dyDescent="0.25"/>
    <row r="8555" s="6" customFormat="1" x14ac:dyDescent="0.25"/>
    <row r="8556" s="6" customFormat="1" x14ac:dyDescent="0.25"/>
    <row r="8557" s="6" customFormat="1" x14ac:dyDescent="0.25"/>
    <row r="8558" s="6" customFormat="1" x14ac:dyDescent="0.25"/>
    <row r="8559" s="6" customFormat="1" x14ac:dyDescent="0.25"/>
    <row r="8560" s="6" customFormat="1" x14ac:dyDescent="0.25"/>
    <row r="8561" s="6" customFormat="1" x14ac:dyDescent="0.25"/>
    <row r="8562" s="6" customFormat="1" x14ac:dyDescent="0.25"/>
    <row r="8563" s="6" customFormat="1" x14ac:dyDescent="0.25"/>
    <row r="8564" s="6" customFormat="1" x14ac:dyDescent="0.25"/>
    <row r="8565" s="6" customFormat="1" x14ac:dyDescent="0.25"/>
    <row r="8566" s="6" customFormat="1" x14ac:dyDescent="0.25"/>
    <row r="8567" s="6" customFormat="1" x14ac:dyDescent="0.25"/>
    <row r="8568" s="6" customFormat="1" x14ac:dyDescent="0.25"/>
    <row r="8569" s="6" customFormat="1" x14ac:dyDescent="0.25"/>
    <row r="8570" s="6" customFormat="1" x14ac:dyDescent="0.25"/>
    <row r="8571" s="6" customFormat="1" x14ac:dyDescent="0.25"/>
    <row r="8572" s="6" customFormat="1" x14ac:dyDescent="0.25"/>
    <row r="8573" s="6" customFormat="1" x14ac:dyDescent="0.25"/>
    <row r="8574" s="6" customFormat="1" x14ac:dyDescent="0.25"/>
    <row r="8575" s="6" customFormat="1" x14ac:dyDescent="0.25"/>
    <row r="8576" s="6" customFormat="1" x14ac:dyDescent="0.25"/>
    <row r="8577" s="6" customFormat="1" x14ac:dyDescent="0.25"/>
    <row r="8578" s="6" customFormat="1" x14ac:dyDescent="0.25"/>
    <row r="8579" s="6" customFormat="1" x14ac:dyDescent="0.25"/>
    <row r="8580" s="6" customFormat="1" x14ac:dyDescent="0.25"/>
    <row r="8581" s="6" customFormat="1" x14ac:dyDescent="0.25"/>
    <row r="8582" s="6" customFormat="1" x14ac:dyDescent="0.25"/>
    <row r="8583" s="6" customFormat="1" x14ac:dyDescent="0.25"/>
    <row r="8584" s="6" customFormat="1" x14ac:dyDescent="0.25"/>
    <row r="8585" s="6" customFormat="1" x14ac:dyDescent="0.25"/>
    <row r="8586" s="6" customFormat="1" x14ac:dyDescent="0.25"/>
    <row r="8587" s="6" customFormat="1" x14ac:dyDescent="0.25"/>
    <row r="8588" s="6" customFormat="1" x14ac:dyDescent="0.25"/>
    <row r="8589" s="6" customFormat="1" x14ac:dyDescent="0.25"/>
    <row r="8590" s="6" customFormat="1" x14ac:dyDescent="0.25"/>
    <row r="8591" s="6" customFormat="1" x14ac:dyDescent="0.25"/>
    <row r="8592" s="6" customFormat="1" x14ac:dyDescent="0.25"/>
    <row r="8593" s="6" customFormat="1" x14ac:dyDescent="0.25"/>
    <row r="8594" s="6" customFormat="1" x14ac:dyDescent="0.25"/>
    <row r="8595" s="6" customFormat="1" x14ac:dyDescent="0.25"/>
    <row r="8596" s="6" customFormat="1" x14ac:dyDescent="0.25"/>
    <row r="8597" s="6" customFormat="1" x14ac:dyDescent="0.25"/>
    <row r="8598" s="6" customFormat="1" x14ac:dyDescent="0.25"/>
    <row r="8599" s="6" customFormat="1" x14ac:dyDescent="0.25"/>
    <row r="8600" s="6" customFormat="1" x14ac:dyDescent="0.25"/>
    <row r="8601" s="6" customFormat="1" x14ac:dyDescent="0.25"/>
    <row r="8602" s="6" customFormat="1" x14ac:dyDescent="0.25"/>
    <row r="8603" s="6" customFormat="1" x14ac:dyDescent="0.25"/>
    <row r="8604" s="6" customFormat="1" x14ac:dyDescent="0.25"/>
    <row r="8605" s="6" customFormat="1" x14ac:dyDescent="0.25"/>
    <row r="8606" s="6" customFormat="1" x14ac:dyDescent="0.25"/>
    <row r="8607" s="6" customFormat="1" x14ac:dyDescent="0.25"/>
    <row r="8608" s="6" customFormat="1" x14ac:dyDescent="0.25"/>
    <row r="8609" s="6" customFormat="1" x14ac:dyDescent="0.25"/>
    <row r="8610" s="6" customFormat="1" x14ac:dyDescent="0.25"/>
    <row r="8611" s="6" customFormat="1" x14ac:dyDescent="0.25"/>
    <row r="8612" s="6" customFormat="1" x14ac:dyDescent="0.25"/>
    <row r="8613" s="6" customFormat="1" x14ac:dyDescent="0.25"/>
    <row r="8614" s="6" customFormat="1" x14ac:dyDescent="0.25"/>
    <row r="8615" s="6" customFormat="1" x14ac:dyDescent="0.25"/>
    <row r="8616" s="6" customFormat="1" x14ac:dyDescent="0.25"/>
    <row r="8617" s="6" customFormat="1" x14ac:dyDescent="0.25"/>
    <row r="8618" s="6" customFormat="1" x14ac:dyDescent="0.25"/>
    <row r="8619" s="6" customFormat="1" x14ac:dyDescent="0.25"/>
    <row r="8620" s="6" customFormat="1" x14ac:dyDescent="0.25"/>
    <row r="8621" s="6" customFormat="1" x14ac:dyDescent="0.25"/>
    <row r="8622" s="6" customFormat="1" x14ac:dyDescent="0.25"/>
    <row r="8623" s="6" customFormat="1" x14ac:dyDescent="0.25"/>
    <row r="8624" s="6" customFormat="1" x14ac:dyDescent="0.25"/>
    <row r="8625" s="6" customFormat="1" x14ac:dyDescent="0.25"/>
    <row r="8626" s="6" customFormat="1" x14ac:dyDescent="0.25"/>
    <row r="8627" s="6" customFormat="1" x14ac:dyDescent="0.25"/>
    <row r="8628" s="6" customFormat="1" x14ac:dyDescent="0.25"/>
    <row r="8629" s="6" customFormat="1" x14ac:dyDescent="0.25"/>
    <row r="8630" s="6" customFormat="1" x14ac:dyDescent="0.25"/>
    <row r="8631" s="6" customFormat="1" x14ac:dyDescent="0.25"/>
    <row r="8632" s="6" customFormat="1" x14ac:dyDescent="0.25"/>
    <row r="8633" s="6" customFormat="1" x14ac:dyDescent="0.25"/>
    <row r="8634" s="6" customFormat="1" x14ac:dyDescent="0.25"/>
    <row r="8635" s="6" customFormat="1" x14ac:dyDescent="0.25"/>
    <row r="8636" s="6" customFormat="1" x14ac:dyDescent="0.25"/>
    <row r="8637" s="6" customFormat="1" x14ac:dyDescent="0.25"/>
    <row r="8638" s="6" customFormat="1" x14ac:dyDescent="0.25"/>
    <row r="8639" s="6" customFormat="1" x14ac:dyDescent="0.25"/>
    <row r="8640" s="6" customFormat="1" x14ac:dyDescent="0.25"/>
    <row r="8641" s="6" customFormat="1" x14ac:dyDescent="0.25"/>
    <row r="8642" s="6" customFormat="1" x14ac:dyDescent="0.25"/>
    <row r="8643" s="6" customFormat="1" x14ac:dyDescent="0.25"/>
    <row r="8644" s="6" customFormat="1" x14ac:dyDescent="0.25"/>
    <row r="8645" s="6" customFormat="1" x14ac:dyDescent="0.25"/>
    <row r="8646" s="6" customFormat="1" x14ac:dyDescent="0.25"/>
    <row r="8647" s="6" customFormat="1" x14ac:dyDescent="0.25"/>
    <row r="8648" s="6" customFormat="1" x14ac:dyDescent="0.25"/>
    <row r="8649" s="6" customFormat="1" x14ac:dyDescent="0.25"/>
    <row r="8650" s="6" customFormat="1" x14ac:dyDescent="0.25"/>
    <row r="8651" s="6" customFormat="1" x14ac:dyDescent="0.25"/>
    <row r="8652" s="6" customFormat="1" x14ac:dyDescent="0.25"/>
    <row r="8653" s="6" customFormat="1" x14ac:dyDescent="0.25"/>
    <row r="8654" s="6" customFormat="1" x14ac:dyDescent="0.25"/>
    <row r="8655" s="6" customFormat="1" x14ac:dyDescent="0.25"/>
    <row r="8656" s="6" customFormat="1" x14ac:dyDescent="0.25"/>
    <row r="8657" s="6" customFormat="1" x14ac:dyDescent="0.25"/>
    <row r="8658" s="6" customFormat="1" x14ac:dyDescent="0.25"/>
    <row r="8659" s="6" customFormat="1" x14ac:dyDescent="0.25"/>
    <row r="8660" s="6" customFormat="1" x14ac:dyDescent="0.25"/>
    <row r="8661" s="6" customFormat="1" x14ac:dyDescent="0.25"/>
    <row r="8662" s="6" customFormat="1" x14ac:dyDescent="0.25"/>
    <row r="8663" s="6" customFormat="1" x14ac:dyDescent="0.25"/>
    <row r="8664" s="6" customFormat="1" x14ac:dyDescent="0.25"/>
    <row r="8665" s="6" customFormat="1" x14ac:dyDescent="0.25"/>
    <row r="8666" s="6" customFormat="1" x14ac:dyDescent="0.25"/>
    <row r="8667" s="6" customFormat="1" x14ac:dyDescent="0.25"/>
    <row r="8668" s="6" customFormat="1" x14ac:dyDescent="0.25"/>
  </sheetData>
  <autoFilter ref="A2:R564" xr:uid="{00000000-0009-0000-0000-000000000000}">
    <filterColumn colId="9">
      <filters blank="1">
        <filter val="Діючий"/>
        <filter val="Діючий (фактичне використання)"/>
        <filter val="Діючий до закінчення ремонтних робіт в адмінбудинку за адресою: м. Вінниця, вул. Замостянська/Коцюбинського, 25/58, але не довше ніж до 24.05.2026 р."/>
        <filter val="Закінчується"/>
        <filter val="Просрочений"/>
      </filters>
    </filterColumn>
  </autoFilter>
  <mergeCells count="2">
    <mergeCell ref="H565:R565"/>
    <mergeCell ref="K1:R1"/>
  </mergeCells>
  <phoneticPr fontId="14" type="noConversion"/>
  <hyperlinks>
    <hyperlink ref="C235" r:id="rId1" xr:uid="{00000000-0004-0000-0000-000053010000}"/>
    <hyperlink ref="C245" r:id="rId2" xr:uid="{00000000-0004-0000-0000-000054010000}"/>
    <hyperlink ref="C236" r:id="rId3" xr:uid="{00000000-0004-0000-0000-000055010000}"/>
    <hyperlink ref="C15" r:id="rId4" xr:uid="{00000000-0004-0000-0000-000056010000}"/>
    <hyperlink ref="C237" r:id="rId5" xr:uid="{00000000-0004-0000-0000-000057010000}"/>
    <hyperlink ref="C241" r:id="rId6" xr:uid="{00000000-0004-0000-0000-000058010000}"/>
    <hyperlink ref="C242" r:id="rId7" xr:uid="{00000000-0004-0000-0000-000059010000}"/>
    <hyperlink ref="C239" r:id="rId8" xr:uid="{00000000-0004-0000-0000-00005A010000}"/>
    <hyperlink ref="C201" r:id="rId9" xr:uid="{00000000-0004-0000-0000-00005B010000}"/>
    <hyperlink ref="C196" r:id="rId10" xr:uid="{00000000-0004-0000-0000-00005C010000}"/>
    <hyperlink ref="C199" r:id="rId11" xr:uid="{00000000-0004-0000-0000-00005D010000}"/>
    <hyperlink ref="C10" r:id="rId12" xr:uid="{00000000-0004-0000-0000-00005E010000}"/>
    <hyperlink ref="C14" r:id="rId13" xr:uid="{00000000-0004-0000-0000-00005F010000}"/>
    <hyperlink ref="C13" r:id="rId14" xr:uid="{00000000-0004-0000-0000-000060010000}"/>
    <hyperlink ref="C11" r:id="rId15" xr:uid="{00000000-0004-0000-0000-000061010000}"/>
    <hyperlink ref="C146" r:id="rId16" xr:uid="{00000000-0004-0000-0000-000062010000}"/>
    <hyperlink ref="C144" r:id="rId17" xr:uid="{00000000-0004-0000-0000-000063010000}"/>
    <hyperlink ref="C7" r:id="rId18" xr:uid="{00000000-0004-0000-0000-000064010000}"/>
    <hyperlink ref="C232" r:id="rId19" xr:uid="{00000000-0004-0000-0000-000065010000}"/>
    <hyperlink ref="C233" r:id="rId20" xr:uid="{00000000-0004-0000-0000-000066010000}"/>
    <hyperlink ref="C227" r:id="rId21" xr:uid="{00000000-0004-0000-0000-000067010000}"/>
    <hyperlink ref="C234" r:id="rId22" xr:uid="{00000000-0004-0000-0000-000068010000}"/>
    <hyperlink ref="C228" r:id="rId23" xr:uid="{00000000-0004-0000-0000-000069010000}"/>
    <hyperlink ref="C180" r:id="rId24" xr:uid="{00000000-0004-0000-0000-00006A010000}"/>
    <hyperlink ref="C182" r:id="rId25" xr:uid="{00000000-0004-0000-0000-00006B010000}"/>
    <hyperlink ref="C183" r:id="rId26" xr:uid="{00000000-0004-0000-0000-00006C010000}"/>
    <hyperlink ref="C330" r:id="rId27" xr:uid="{00000000-0004-0000-0000-00006D010000}"/>
    <hyperlink ref="C329" r:id="rId28" xr:uid="{00000000-0004-0000-0000-00006E010000}"/>
    <hyperlink ref="C347" r:id="rId29" xr:uid="{00000000-0004-0000-0000-00006F010000}"/>
    <hyperlink ref="C414" r:id="rId30" xr:uid="{00000000-0004-0000-0000-000071010000}"/>
    <hyperlink ref="C403" r:id="rId31" xr:uid="{00000000-0004-0000-0000-000075010000}"/>
    <hyperlink ref="C348" r:id="rId32" xr:uid="{00000000-0004-0000-0000-000076010000}"/>
    <hyperlink ref="C181" r:id="rId33" xr:uid="{00000000-0004-0000-0000-000077010000}"/>
    <hyperlink ref="C99" r:id="rId34" xr:uid="{00000000-0004-0000-0000-000078010000}"/>
    <hyperlink ref="C156" r:id="rId35" xr:uid="{00000000-0004-0000-0000-000079010000}"/>
    <hyperlink ref="C158" r:id="rId36" xr:uid="{00000000-0004-0000-0000-00007A010000}"/>
    <hyperlink ref="C157" r:id="rId37" xr:uid="{00000000-0004-0000-0000-00007B010000}"/>
    <hyperlink ref="C89" r:id="rId38" xr:uid="{00000000-0004-0000-0000-00007C010000}"/>
    <hyperlink ref="C78" r:id="rId39" xr:uid="{00000000-0004-0000-0000-00007D010000}"/>
    <hyperlink ref="C76" r:id="rId40" xr:uid="{00000000-0004-0000-0000-00007E010000}"/>
    <hyperlink ref="C87" r:id="rId41" xr:uid="{00000000-0004-0000-0000-00007F010000}"/>
    <hyperlink ref="C80" r:id="rId42" xr:uid="{00000000-0004-0000-0000-000080010000}"/>
    <hyperlink ref="C93" r:id="rId43" xr:uid="{00000000-0004-0000-0000-000081010000}"/>
    <hyperlink ref="C95" r:id="rId44" xr:uid="{00000000-0004-0000-0000-000082010000}"/>
    <hyperlink ref="C96" r:id="rId45" xr:uid="{00000000-0004-0000-0000-000083010000}"/>
    <hyperlink ref="C81" r:id="rId46" xr:uid="{00000000-0004-0000-0000-000084010000}"/>
    <hyperlink ref="C136" r:id="rId47" xr:uid="{00000000-0004-0000-0000-000085010000}"/>
    <hyperlink ref="C131" r:id="rId48" xr:uid="{00000000-0004-0000-0000-000086010000}"/>
    <hyperlink ref="C133" r:id="rId49" xr:uid="{00000000-0004-0000-0000-000087010000}"/>
    <hyperlink ref="C134" r:id="rId50" xr:uid="{00000000-0004-0000-0000-000088010000}"/>
    <hyperlink ref="C135" r:id="rId51" xr:uid="{00000000-0004-0000-0000-000089010000}"/>
    <hyperlink ref="C137" r:id="rId52" xr:uid="{00000000-0004-0000-0000-00008A010000}"/>
    <hyperlink ref="C138" r:id="rId53" xr:uid="{00000000-0004-0000-0000-00008B010000}"/>
    <hyperlink ref="C17" r:id="rId54" xr:uid="{00000000-0004-0000-0000-00008C010000}"/>
    <hyperlink ref="C18" r:id="rId55" xr:uid="{00000000-0004-0000-0000-00008D010000}"/>
    <hyperlink ref="C30" r:id="rId56" xr:uid="{00000000-0004-0000-0000-00008E010000}"/>
    <hyperlink ref="C28" r:id="rId57" xr:uid="{00000000-0004-0000-0000-00008F010000}"/>
    <hyperlink ref="C250" r:id="rId58" xr:uid="{00000000-0004-0000-0000-000090010000}"/>
    <hyperlink ref="C32" r:id="rId59" xr:uid="{00000000-0004-0000-0000-000091010000}"/>
    <hyperlink ref="C45" r:id="rId60" xr:uid="{00000000-0004-0000-0000-000092010000}"/>
    <hyperlink ref="C61" r:id="rId61" xr:uid="{00000000-0004-0000-0000-000093010000}"/>
    <hyperlink ref="C58" r:id="rId62" xr:uid="{00000000-0004-0000-0000-000094010000}"/>
    <hyperlink ref="C64" r:id="rId63" xr:uid="{00000000-0004-0000-0000-000095010000}"/>
    <hyperlink ref="C107" r:id="rId64" xr:uid="{00000000-0004-0000-0000-000096010000}"/>
    <hyperlink ref="C106" r:id="rId65" xr:uid="{00000000-0004-0000-0000-000097010000}"/>
    <hyperlink ref="C104" r:id="rId66" xr:uid="{00000000-0004-0000-0000-000098010000}"/>
    <hyperlink ref="C112" r:id="rId67" xr:uid="{00000000-0004-0000-0000-000099010000}"/>
    <hyperlink ref="C105" r:id="rId68" xr:uid="{00000000-0004-0000-0000-00009A010000}"/>
    <hyperlink ref="C100" r:id="rId69" xr:uid="{00000000-0004-0000-0000-00009B010000}"/>
    <hyperlink ref="C109" r:id="rId70" xr:uid="{00000000-0004-0000-0000-00009C010000}"/>
    <hyperlink ref="C211" r:id="rId71" xr:uid="{00000000-0004-0000-0000-00009D010000}"/>
    <hyperlink ref="C213" r:id="rId72" xr:uid="{00000000-0004-0000-0000-00009E010000}"/>
    <hyperlink ref="C216" r:id="rId73" xr:uid="{00000000-0004-0000-0000-00009F010000}"/>
    <hyperlink ref="C217" r:id="rId74" xr:uid="{00000000-0004-0000-0000-0000A0010000}"/>
    <hyperlink ref="C209" r:id="rId75" xr:uid="{00000000-0004-0000-0000-0000A1010000}"/>
    <hyperlink ref="C359" r:id="rId76" xr:uid="{00000000-0004-0000-0000-0000A2010000}"/>
    <hyperlink ref="C304" r:id="rId77" xr:uid="{00000000-0004-0000-0000-0000A3010000}"/>
    <hyperlink ref="C306" r:id="rId78" xr:uid="{00000000-0004-0000-0000-0000A4010000}"/>
    <hyperlink ref="C406" r:id="rId79" xr:uid="{00000000-0004-0000-0000-0000A5010000}"/>
    <hyperlink ref="C411" r:id="rId80" xr:uid="{00000000-0004-0000-0000-0000A6010000}"/>
    <hyperlink ref="C439" r:id="rId81" xr:uid="{00000000-0004-0000-0000-0000A7010000}"/>
    <hyperlink ref="C290" r:id="rId82" xr:uid="{00000000-0004-0000-0000-0000A8010000}"/>
    <hyperlink ref="C444" r:id="rId83" xr:uid="{00000000-0004-0000-0000-0000A9010000}"/>
    <hyperlink ref="C446" r:id="rId84" xr:uid="{00000000-0004-0000-0000-0000AA010000}"/>
    <hyperlink ref="C445" r:id="rId85" xr:uid="{00000000-0004-0000-0000-0000AB010000}"/>
    <hyperlink ref="C303" r:id="rId86" xr:uid="{00000000-0004-0000-0000-0000AC010000}"/>
    <hyperlink ref="C412" r:id="rId87" xr:uid="{00000000-0004-0000-0000-0000AD010000}"/>
    <hyperlink ref="C351" r:id="rId88" xr:uid="{00000000-0004-0000-0000-0000AE010000}"/>
    <hyperlink ref="C369" r:id="rId89" xr:uid="{00000000-0004-0000-0000-0000AF010000}"/>
    <hyperlink ref="C328" r:id="rId90" xr:uid="{00000000-0004-0000-0000-0000B0010000}"/>
    <hyperlink ref="C408" r:id="rId91" xr:uid="{00000000-0004-0000-0000-0000B1010000}"/>
    <hyperlink ref="C298" r:id="rId92" xr:uid="{00000000-0004-0000-0000-0000B2010000}"/>
    <hyperlink ref="C336" r:id="rId93" xr:uid="{00000000-0004-0000-0000-0000B3010000}"/>
    <hyperlink ref="C422" r:id="rId94" xr:uid="{00000000-0004-0000-0000-0000B4010000}"/>
    <hyperlink ref="C317" r:id="rId95" xr:uid="{00000000-0004-0000-0000-0000B5010000}"/>
    <hyperlink ref="C404" r:id="rId96" xr:uid="{00000000-0004-0000-0000-0000B6010000}"/>
    <hyperlink ref="C378" r:id="rId97" xr:uid="{00000000-0004-0000-0000-0000B7010000}"/>
    <hyperlink ref="C314" r:id="rId98" xr:uid="{00000000-0004-0000-0000-0000B8010000}"/>
    <hyperlink ref="C293" r:id="rId99" xr:uid="{00000000-0004-0000-0000-0000B9010000}"/>
    <hyperlink ref="C292" r:id="rId100" xr:uid="{00000000-0004-0000-0000-0000BA010000}"/>
    <hyperlink ref="C278" r:id="rId101" xr:uid="{00000000-0004-0000-0000-0000BB010000}"/>
    <hyperlink ref="C319" r:id="rId102" xr:uid="{00000000-0004-0000-0000-0000BC010000}"/>
    <hyperlink ref="C255" r:id="rId103" xr:uid="{00000000-0004-0000-0000-0000BD010000}"/>
    <hyperlink ref="C358" r:id="rId104" xr:uid="{00000000-0004-0000-0000-0000BE010000}"/>
    <hyperlink ref="C282" r:id="rId105" xr:uid="{00000000-0004-0000-0000-0000BF010000}"/>
    <hyperlink ref="C258" r:id="rId106" xr:uid="{00000000-0004-0000-0000-0000C0010000}"/>
    <hyperlink ref="C349" r:id="rId107" xr:uid="{00000000-0004-0000-0000-0000C1010000}"/>
    <hyperlink ref="C277" r:id="rId108" xr:uid="{00000000-0004-0000-0000-0000C2010000}"/>
    <hyperlink ref="C284" r:id="rId109" xr:uid="{00000000-0004-0000-0000-0000C3010000}"/>
    <hyperlink ref="C350" r:id="rId110" xr:uid="{00000000-0004-0000-0000-0000C4010000}"/>
    <hyperlink ref="C285" r:id="rId111" xr:uid="{00000000-0004-0000-0000-0000C5010000}"/>
    <hyperlink ref="C346" r:id="rId112" xr:uid="{00000000-0004-0000-0000-0000C6010000}"/>
    <hyperlink ref="C367" r:id="rId113" xr:uid="{00000000-0004-0000-0000-0000C7010000}"/>
    <hyperlink ref="C417" r:id="rId114" xr:uid="{00000000-0004-0000-0000-0000C8010000}"/>
    <hyperlink ref="C322" r:id="rId115" xr:uid="{00000000-0004-0000-0000-0000C9010000}"/>
    <hyperlink ref="C270" r:id="rId116" xr:uid="{00000000-0004-0000-0000-0000CA010000}"/>
    <hyperlink ref="C266" r:id="rId117" xr:uid="{00000000-0004-0000-0000-0000CB010000}"/>
    <hyperlink ref="C265" r:id="rId118" xr:uid="{00000000-0004-0000-0000-0000CC010000}"/>
    <hyperlink ref="C323" r:id="rId119" xr:uid="{00000000-0004-0000-0000-0000CD010000}"/>
    <hyperlink ref="C373" r:id="rId120" xr:uid="{00000000-0004-0000-0000-0000CE010000}"/>
    <hyperlink ref="C275" r:id="rId121" xr:uid="{00000000-0004-0000-0000-0000CF010000}"/>
    <hyperlink ref="C325" r:id="rId122" xr:uid="{00000000-0004-0000-0000-0000D0010000}"/>
    <hyperlink ref="C271" r:id="rId123" xr:uid="{00000000-0004-0000-0000-0000D1010000}"/>
    <hyperlink ref="C335" r:id="rId124" xr:uid="{00000000-0004-0000-0000-0000D2010000}"/>
    <hyperlink ref="C280" r:id="rId125" xr:uid="{00000000-0004-0000-0000-0000D3010000}"/>
    <hyperlink ref="C281" r:id="rId126" xr:uid="{00000000-0004-0000-0000-0000D4010000}"/>
    <hyperlink ref="C376" r:id="rId127" xr:uid="{00000000-0004-0000-0000-0000D5010000}"/>
    <hyperlink ref="C294" r:id="rId128" xr:uid="{00000000-0004-0000-0000-0000D6010000}"/>
    <hyperlink ref="C264" r:id="rId129" xr:uid="{00000000-0004-0000-0000-0000D7010000}"/>
    <hyperlink ref="C365" r:id="rId130" xr:uid="{00000000-0004-0000-0000-0000D8010000}"/>
    <hyperlink ref="C302" r:id="rId131" xr:uid="{00000000-0004-0000-0000-0000D9010000}"/>
    <hyperlink ref="C321" r:id="rId132" xr:uid="{00000000-0004-0000-0000-0000DA010000}"/>
    <hyperlink ref="C308" r:id="rId133" xr:uid="{00000000-0004-0000-0000-0000DB010000}"/>
    <hyperlink ref="C371" r:id="rId134" xr:uid="{00000000-0004-0000-0000-0000DC010000}"/>
    <hyperlink ref="C331" r:id="rId135" xr:uid="{00000000-0004-0000-0000-0000DD010000}"/>
    <hyperlink ref="C332" r:id="rId136" xr:uid="{00000000-0004-0000-0000-0000DE010000}"/>
    <hyperlink ref="C334" r:id="rId137" xr:uid="{00000000-0004-0000-0000-0000DF010000}"/>
    <hyperlink ref="C333" r:id="rId138" xr:uid="{00000000-0004-0000-0000-0000E0010000}"/>
    <hyperlink ref="C261" r:id="rId139" xr:uid="{00000000-0004-0000-0000-0000E1010000}"/>
    <hyperlink ref="C354" r:id="rId140" xr:uid="{00000000-0004-0000-0000-0000E2010000}"/>
    <hyperlink ref="C337" r:id="rId141" xr:uid="{00000000-0004-0000-0000-0000E3010000}"/>
    <hyperlink ref="C366" r:id="rId142" xr:uid="{00000000-0004-0000-0000-0000E4010000}"/>
    <hyperlink ref="C345" r:id="rId143" xr:uid="{00000000-0004-0000-0000-0000E5010000}"/>
    <hyperlink ref="C388" r:id="rId144" xr:uid="{00000000-0004-0000-0000-0000E6010000}"/>
    <hyperlink ref="C448" r:id="rId145" xr:uid="{00000000-0004-0000-0000-0000E7010000}"/>
    <hyperlink ref="C441" r:id="rId146" xr:uid="{00000000-0004-0000-0000-0000E8010000}"/>
    <hyperlink ref="C442" r:id="rId147" xr:uid="{00000000-0004-0000-0000-0000E9010000}"/>
    <hyperlink ref="C309" r:id="rId148" xr:uid="{00000000-0004-0000-0000-0000EA010000}"/>
    <hyperlink ref="C357" r:id="rId149" xr:uid="{00000000-0004-0000-0000-0000EB010000}"/>
    <hyperlink ref="C372" r:id="rId150" xr:uid="{00000000-0004-0000-0000-0000EC010000}"/>
    <hyperlink ref="C313" r:id="rId151" xr:uid="{00000000-0004-0000-0000-0000ED010000}"/>
    <hyperlink ref="C368" r:id="rId152" xr:uid="{00000000-0004-0000-0000-0000EE010000}"/>
    <hyperlink ref="C379" r:id="rId153" xr:uid="{00000000-0004-0000-0000-0000EF010000}"/>
    <hyperlink ref="C389" r:id="rId154" xr:uid="{00000000-0004-0000-0000-0000F0010000}"/>
    <hyperlink ref="C386" r:id="rId155" xr:uid="{00000000-0004-0000-0000-0000F1010000}"/>
    <hyperlink ref="C254" r:id="rId156" xr:uid="{00000000-0004-0000-0000-0000F2010000}"/>
    <hyperlink ref="C395" r:id="rId157" xr:uid="{00000000-0004-0000-0000-0000F3010000}"/>
    <hyperlink ref="C415" r:id="rId158" xr:uid="{00000000-0004-0000-0000-0000F4010000}"/>
    <hyperlink ref="C416" r:id="rId159" xr:uid="{00000000-0004-0000-0000-0000F5010000}"/>
    <hyperlink ref="C301" r:id="rId160" xr:uid="{00000000-0004-0000-0000-0000F6010000}"/>
    <hyperlink ref="C380" r:id="rId161" xr:uid="{00000000-0004-0000-0000-0000F7010000}"/>
    <hyperlink ref="C283" r:id="rId162" xr:uid="{00000000-0004-0000-0000-0000F8010000}"/>
    <hyperlink ref="C295" r:id="rId163" xr:uid="{00000000-0004-0000-0000-0000F9010000}"/>
    <hyperlink ref="C424" r:id="rId164" xr:uid="{00000000-0004-0000-0000-0000FA010000}"/>
    <hyperlink ref="C425" r:id="rId165" xr:uid="{00000000-0004-0000-0000-0000FB010000}"/>
    <hyperlink ref="C433" r:id="rId166" xr:uid="{00000000-0004-0000-0000-0000FC010000}"/>
    <hyperlink ref="C434" r:id="rId167" xr:uid="{00000000-0004-0000-0000-0000FD010000}"/>
    <hyperlink ref="C458" r:id="rId168" xr:uid="{00000000-0004-0000-0000-0000FE010000}"/>
    <hyperlink ref="C268" r:id="rId169" xr:uid="{00000000-0004-0000-0000-0000FF010000}"/>
    <hyperlink ref="C296" r:id="rId170" xr:uid="{00000000-0004-0000-0000-000000020000}"/>
    <hyperlink ref="C375" r:id="rId171" xr:uid="{00000000-0004-0000-0000-000001020000}"/>
    <hyperlink ref="C364" r:id="rId172" xr:uid="{00000000-0004-0000-0000-000002020000}"/>
    <hyperlink ref="C291" r:id="rId173" xr:uid="{00000000-0004-0000-0000-000003020000}"/>
    <hyperlink ref="C437" r:id="rId174" xr:uid="{00000000-0004-0000-0000-000004020000}"/>
    <hyperlink ref="C387" r:id="rId175" xr:uid="{00000000-0004-0000-0000-000005020000}"/>
    <hyperlink ref="C383" r:id="rId176" xr:uid="{00000000-0004-0000-0000-000006020000}"/>
    <hyperlink ref="C426" r:id="rId177" xr:uid="{00000000-0004-0000-0000-000007020000}"/>
    <hyperlink ref="C184" r:id="rId178" xr:uid="{00000000-0004-0000-0000-000008020000}"/>
    <hyperlink ref="C178" r:id="rId179" xr:uid="{00000000-0004-0000-0000-000009020000}"/>
    <hyperlink ref="C176" r:id="rId180" xr:uid="{00000000-0004-0000-0000-00000A020000}"/>
    <hyperlink ref="C20" r:id="rId181" xr:uid="{00000000-0004-0000-0000-00000B020000}"/>
    <hyperlink ref="C21" r:id="rId182" xr:uid="{00000000-0004-0000-0000-00000C020000}"/>
    <hyperlink ref="C22" r:id="rId183" xr:uid="{00000000-0004-0000-0000-00000D020000}"/>
    <hyperlink ref="C25" r:id="rId184" xr:uid="{00000000-0004-0000-0000-00000E020000}"/>
    <hyperlink ref="C26" r:id="rId185" xr:uid="{00000000-0004-0000-0000-00000F020000}"/>
    <hyperlink ref="C4" r:id="rId186" xr:uid="{00000000-0004-0000-0000-000010020000}"/>
    <hyperlink ref="C189" r:id="rId187" xr:uid="{00000000-0004-0000-0000-000011020000}"/>
    <hyperlink ref="C191" r:id="rId188" xr:uid="{00000000-0004-0000-0000-000012020000}"/>
    <hyperlink ref="C190" r:id="rId189" xr:uid="{00000000-0004-0000-0000-000013020000}"/>
    <hyperlink ref="C23" r:id="rId190" xr:uid="{00000000-0004-0000-0000-000014020000}"/>
    <hyperlink ref="C24" r:id="rId191" xr:uid="{00000000-0004-0000-0000-000015020000}"/>
    <hyperlink ref="C115" r:id="rId192" xr:uid="{00000000-0004-0000-0000-000016020000}"/>
    <hyperlink ref="C128" r:id="rId193" xr:uid="{00000000-0004-0000-0000-000017020000}"/>
    <hyperlink ref="C122" r:id="rId194" xr:uid="{00000000-0004-0000-0000-000018020000}"/>
    <hyperlink ref="C124" r:id="rId195" xr:uid="{00000000-0004-0000-0000-000019020000}"/>
    <hyperlink ref="C119" r:id="rId196" xr:uid="{00000000-0004-0000-0000-00001A020000}"/>
    <hyperlink ref="C127" r:id="rId197" xr:uid="{00000000-0004-0000-0000-00001B020000}"/>
    <hyperlink ref="C121" r:id="rId198" xr:uid="{00000000-0004-0000-0000-00001C020000}"/>
    <hyperlink ref="C125" r:id="rId199" xr:uid="{00000000-0004-0000-0000-00001D020000}"/>
    <hyperlink ref="C123" r:id="rId200" xr:uid="{00000000-0004-0000-0000-00001E020000}"/>
    <hyperlink ref="C118" r:id="rId201" xr:uid="{00000000-0004-0000-0000-000020020000}"/>
    <hyperlink ref="C117" r:id="rId202" xr:uid="{00000000-0004-0000-0000-000021020000}"/>
    <hyperlink ref="C116" r:id="rId203" xr:uid="{00000000-0004-0000-0000-000022020000}"/>
    <hyperlink ref="C113" r:id="rId204" xr:uid="{00000000-0004-0000-0000-000024020000}"/>
    <hyperlink ref="C120" r:id="rId205" xr:uid="{00000000-0004-0000-0000-000025020000}"/>
    <hyperlink ref="C129" r:id="rId206" xr:uid="{00000000-0004-0000-0000-000026020000}"/>
    <hyperlink ref="C132" r:id="rId207" xr:uid="{00000000-0004-0000-0000-000027020000}"/>
    <hyperlink ref="C130" r:id="rId208" xr:uid="{00000000-0004-0000-0000-000028020000}"/>
    <hyperlink ref="C174" r:id="rId209" xr:uid="{00000000-0004-0000-0000-000029020000}"/>
    <hyperlink ref="C175" r:id="rId210" xr:uid="{00000000-0004-0000-0000-00002A020000}"/>
    <hyperlink ref="C186" r:id="rId211" xr:uid="{00000000-0004-0000-0000-00002B020000}"/>
    <hyperlink ref="C74" r:id="rId212" xr:uid="{00000000-0004-0000-0000-00002C020000}"/>
    <hyperlink ref="C70" r:id="rId213" xr:uid="{00000000-0004-0000-0000-00002D020000}"/>
    <hyperlink ref="C65" r:id="rId214" xr:uid="{00000000-0004-0000-0000-00002E020000}"/>
    <hyperlink ref="C63" r:id="rId215" xr:uid="{00000000-0004-0000-0000-00002F020000}"/>
    <hyperlink ref="C67" r:id="rId216" xr:uid="{00000000-0004-0000-0000-000030020000}"/>
    <hyperlink ref="C66" r:id="rId217" xr:uid="{00000000-0004-0000-0000-000031020000}"/>
    <hyperlink ref="C71" r:id="rId218" xr:uid="{00000000-0004-0000-0000-000032020000}"/>
    <hyperlink ref="C90" r:id="rId219" xr:uid="{00000000-0004-0000-0000-000033020000}"/>
    <hyperlink ref="C75" r:id="rId220" xr:uid="{00000000-0004-0000-0000-000034020000}"/>
    <hyperlink ref="C97" r:id="rId221" xr:uid="{00000000-0004-0000-0000-000035020000}"/>
    <hyperlink ref="C101" r:id="rId222" xr:uid="{00000000-0004-0000-0000-000036020000}"/>
    <hyperlink ref="C110" r:id="rId223" xr:uid="{00000000-0004-0000-0000-000037020000}"/>
    <hyperlink ref="C103" r:id="rId224" xr:uid="{00000000-0004-0000-0000-000038020000}"/>
    <hyperlink ref="C307" r:id="rId225" xr:uid="{00000000-0004-0000-0000-000039020000}"/>
    <hyperlink ref="C192" r:id="rId226" xr:uid="{00000000-0004-0000-0000-00003A020000}"/>
    <hyperlink ref="C194" r:id="rId227" xr:uid="{00000000-0004-0000-0000-00003B020000}"/>
    <hyperlink ref="C193" r:id="rId228" xr:uid="{00000000-0004-0000-0000-00003C020000}"/>
    <hyperlink ref="C102" r:id="rId229" xr:uid="{00000000-0004-0000-0000-00003D020000}"/>
    <hyperlink ref="C57" r:id="rId230" xr:uid="{00000000-0004-0000-0000-00003E020000}"/>
    <hyperlink ref="C215" r:id="rId231" xr:uid="{00000000-0004-0000-0000-00003F020000}"/>
    <hyperlink ref="C222" r:id="rId232" xr:uid="{00000000-0004-0000-0000-000040020000}"/>
    <hyperlink ref="C202" r:id="rId233" xr:uid="{00000000-0004-0000-0000-000041020000}"/>
    <hyperlink ref="C221" r:id="rId234" xr:uid="{00000000-0004-0000-0000-000042020000}"/>
    <hyperlink ref="C219" r:id="rId235" xr:uid="{00000000-0004-0000-0000-000043020000}"/>
    <hyperlink ref="C208" r:id="rId236" xr:uid="{00000000-0004-0000-0000-000044020000}"/>
    <hyperlink ref="C210" r:id="rId237" xr:uid="{00000000-0004-0000-0000-000045020000}"/>
    <hyperlink ref="C203" r:id="rId238" xr:uid="{00000000-0004-0000-0000-000046020000}"/>
    <hyperlink ref="C205" r:id="rId239" xr:uid="{00000000-0004-0000-0000-000047020000}"/>
    <hyperlink ref="C207" r:id="rId240" xr:uid="{00000000-0004-0000-0000-000048020000}"/>
    <hyperlink ref="C206" r:id="rId241" xr:uid="{00000000-0004-0000-0000-000049020000}"/>
    <hyperlink ref="C324" r:id="rId242" xr:uid="{00000000-0004-0000-0000-00004A020000}"/>
    <hyperlink ref="C374" r:id="rId243" xr:uid="{00000000-0004-0000-0000-00004B020000}"/>
    <hyperlink ref="C392" r:id="rId244" xr:uid="{00000000-0004-0000-0000-00004C020000}"/>
    <hyperlink ref="C68" r:id="rId245" xr:uid="{00000000-0004-0000-0000-00004D020000}"/>
    <hyperlink ref="C72" r:id="rId246" xr:uid="{00000000-0004-0000-0000-00004E020000}"/>
    <hyperlink ref="C69" r:id="rId247" xr:uid="{00000000-0004-0000-0000-00004F020000}"/>
    <hyperlink ref="C143" r:id="rId248" xr:uid="{00000000-0004-0000-0000-000050020000}"/>
    <hyperlink ref="C164" r:id="rId249" xr:uid="{00000000-0004-0000-0000-000051020000}"/>
    <hyperlink ref="C163" r:id="rId250" xr:uid="{00000000-0004-0000-0000-000052020000}"/>
    <hyperlink ref="C150" r:id="rId251" xr:uid="{00000000-0004-0000-0000-000053020000}"/>
    <hyperlink ref="C153" r:id="rId252" xr:uid="{00000000-0004-0000-0000-000054020000}"/>
    <hyperlink ref="C154" r:id="rId253" xr:uid="{00000000-0004-0000-0000-000055020000}"/>
    <hyperlink ref="C155" r:id="rId254" xr:uid="{00000000-0004-0000-0000-000056020000}"/>
    <hyperlink ref="C149" r:id="rId255" xr:uid="{00000000-0004-0000-0000-000057020000}"/>
    <hyperlink ref="C160" r:id="rId256" xr:uid="{00000000-0004-0000-0000-000058020000}"/>
    <hyperlink ref="C161" r:id="rId257" xr:uid="{00000000-0004-0000-0000-000059020000}"/>
    <hyperlink ref="C165" r:id="rId258" xr:uid="{00000000-0004-0000-0000-00005A020000}"/>
    <hyperlink ref="C248" r:id="rId259" xr:uid="{00000000-0004-0000-0000-00005B020000}"/>
    <hyperlink ref="C220" r:id="rId260" xr:uid="{00000000-0004-0000-0000-00005C020000}"/>
    <hyperlink ref="C218" r:id="rId261" xr:uid="{00000000-0004-0000-0000-00005E020000}"/>
    <hyperlink ref="C226" r:id="rId262" xr:uid="{00000000-0004-0000-0000-000060020000}"/>
    <hyperlink ref="C274" r:id="rId263" xr:uid="{00000000-0004-0000-0000-000062020000}"/>
    <hyperlink ref="C327" r:id="rId264" xr:uid="{00000000-0004-0000-0000-000063020000}"/>
    <hyperlink ref="C326" r:id="rId265" xr:uid="{00000000-0004-0000-0000-000065020000}"/>
    <hyperlink ref="C418" r:id="rId266" xr:uid="{00000000-0004-0000-0000-000067020000}"/>
    <hyperlink ref="C344" r:id="rId267" xr:uid="{00000000-0004-0000-0000-000068020000}"/>
    <hyperlink ref="C320" r:id="rId268" xr:uid="{00000000-0004-0000-0000-000069020000}"/>
    <hyperlink ref="C381" r:id="rId269" xr:uid="{00000000-0004-0000-0000-00006A020000}"/>
    <hyperlink ref="C29" r:id="rId270" xr:uid="{00000000-0004-0000-0000-00006C020000}"/>
    <hyperlink ref="C139" r:id="rId271" xr:uid="{00000000-0004-0000-0000-00006D020000}"/>
    <hyperlink ref="C140" r:id="rId272" xr:uid="{00000000-0004-0000-0000-00006E020000}"/>
    <hyperlink ref="C141" r:id="rId273" xr:uid="{00000000-0004-0000-0000-00006F020000}"/>
    <hyperlink ref="C54" r:id="rId274" xr:uid="{00000000-0004-0000-0000-000070020000}"/>
    <hyperlink ref="C55" r:id="rId275" xr:uid="{00000000-0004-0000-0000-000071020000}"/>
    <hyperlink ref="C34" r:id="rId276" xr:uid="{00000000-0004-0000-0000-000072020000}"/>
    <hyperlink ref="C51" r:id="rId277" xr:uid="{00000000-0004-0000-0000-000073020000}"/>
    <hyperlink ref="C53" r:id="rId278" xr:uid="{00000000-0004-0000-0000-000074020000}"/>
    <hyperlink ref="C370" r:id="rId279" xr:uid="{00000000-0004-0000-0000-000075020000}"/>
    <hyperlink ref="C393" r:id="rId280" xr:uid="{00000000-0004-0000-0000-000076020000}"/>
    <hyperlink ref="C361" r:id="rId281" xr:uid="{00000000-0004-0000-0000-000077020000}"/>
    <hyperlink ref="C420" r:id="rId282" xr:uid="{00000000-0004-0000-0000-000078020000}"/>
    <hyperlink ref="C436" r:id="rId283" xr:uid="{00000000-0004-0000-0000-000079020000}"/>
    <hyperlink ref="C267" r:id="rId284" xr:uid="{00000000-0004-0000-0000-00007A020000}"/>
    <hyperlink ref="C279" r:id="rId285" xr:uid="{00000000-0004-0000-0000-00007B020000}"/>
    <hyperlink ref="C407" r:id="rId286" xr:uid="{00000000-0004-0000-0000-00007C020000}"/>
    <hyperlink ref="C339" r:id="rId287" xr:uid="{00000000-0004-0000-0000-00007D020000}"/>
    <hyperlink ref="C50" r:id="rId288" xr:uid="{00000000-0004-0000-0000-00007E020000}"/>
    <hyperlink ref="C185" r:id="rId289" xr:uid="{00000000-0004-0000-0000-00007F020000}"/>
    <hyperlink ref="C148" r:id="rId290" xr:uid="{00000000-0004-0000-0000-000080020000}"/>
    <hyperlink ref="C187" r:id="rId291" xr:uid="{00000000-0004-0000-0000-000081020000}"/>
    <hyperlink ref="C246" r:id="rId292" xr:uid="{00000000-0004-0000-0000-000082020000}"/>
    <hyperlink ref="C410" r:id="rId293" xr:uid="{00000000-0004-0000-0000-000083020000}"/>
    <hyperlink ref="C356" r:id="rId294" xr:uid="{00000000-0004-0000-0000-000084020000}"/>
    <hyperlink ref="C287" r:id="rId295" xr:uid="{00000000-0004-0000-0000-000085020000}"/>
    <hyperlink ref="C286" r:id="rId296" xr:uid="{00000000-0004-0000-0000-000086020000}"/>
    <hyperlink ref="C391" r:id="rId297" xr:uid="{00000000-0004-0000-0000-000087020000}"/>
    <hyperlink ref="C429" r:id="rId298" xr:uid="{00000000-0004-0000-0000-000088020000}"/>
    <hyperlink ref="C46" r:id="rId299" xr:uid="{00000000-0004-0000-0000-000089020000}"/>
    <hyperlink ref="C47" r:id="rId300" xr:uid="{00000000-0004-0000-0000-00008A020000}"/>
    <hyperlink ref="C48" r:id="rId301" xr:uid="{00000000-0004-0000-0000-00008B020000}"/>
    <hyperlink ref="C195" r:id="rId302" xr:uid="{00000000-0004-0000-0000-00008C020000}"/>
    <hyperlink ref="C342" r:id="rId303" xr:uid="{00000000-0004-0000-0000-00008D020000}"/>
    <hyperlink ref="C247" r:id="rId304" xr:uid="{00000000-0004-0000-0000-00008F020000}"/>
    <hyperlink ref="C214" r:id="rId305" xr:uid="{00000000-0004-0000-0000-000090020000}"/>
    <hyperlink ref="C430" r:id="rId306" xr:uid="{00000000-0004-0000-0000-000091020000}"/>
    <hyperlink ref="C343" r:id="rId307" xr:uid="{00000000-0004-0000-0000-000093020000}"/>
    <hyperlink ref="C305" r:id="rId308" xr:uid="{00000000-0004-0000-0000-000095020000}"/>
    <hyperlink ref="C405" r:id="rId309" xr:uid="{00000000-0004-0000-0000-000098020000}"/>
    <hyperlink ref="C382" r:id="rId310" xr:uid="{00000000-0004-0000-0000-000099020000}"/>
    <hyperlink ref="C312" r:id="rId311" xr:uid="{00000000-0004-0000-0000-00009B020000}"/>
    <hyperlink ref="C390" r:id="rId312" xr:uid="{00000000-0004-0000-0000-00009E020000}"/>
    <hyperlink ref="C288" r:id="rId313" xr:uid="{00000000-0004-0000-0000-0000A2020000}"/>
    <hyperlink ref="C363" r:id="rId314" xr:uid="{00000000-0004-0000-0000-0000A5020000}"/>
    <hyperlink ref="C145" r:id="rId315" xr:uid="{00000000-0004-0000-0000-0000A7020000}"/>
    <hyperlink ref="C311" r:id="rId316" xr:uid="{00000000-0004-0000-0000-0000A9020000}"/>
    <hyperlink ref="C362" r:id="rId317" xr:uid="{00000000-0004-0000-0000-0000AB020000}"/>
    <hyperlink ref="C173" r:id="rId318" xr:uid="{00000000-0004-0000-0000-0000AD020000}"/>
    <hyperlink ref="C171" r:id="rId319" xr:uid="{00000000-0004-0000-0000-0000AF020000}"/>
    <hyperlink ref="C9" r:id="rId320" xr:uid="{00000000-0004-0000-0000-0000B7020000}"/>
    <hyperlink ref="C170" r:id="rId321" xr:uid="{00000000-0004-0000-0000-0000B8020000}"/>
    <hyperlink ref="C443" r:id="rId322" xr:uid="{00000000-0004-0000-0000-0000B9020000}"/>
    <hyperlink ref="C172" r:id="rId323" xr:uid="{00000000-0004-0000-0000-0000BA020000}"/>
    <hyperlink ref="C177" r:id="rId324" xr:uid="{00000000-0004-0000-0000-0000BB020000}"/>
    <hyperlink ref="C168" r:id="rId325" xr:uid="{00000000-0004-0000-0000-0000BD020000}"/>
    <hyperlink ref="C238" r:id="rId326" xr:uid="{00000000-0004-0000-0000-0000BF020000}"/>
    <hyperlink ref="C253" r:id="rId327" xr:uid="{00000000-0004-0000-0000-0000C1020000}"/>
    <hyperlink ref="C27" r:id="rId328" xr:uid="{00000000-0004-0000-0000-0000C2020000}"/>
    <hyperlink ref="C243" r:id="rId329" xr:uid="{00000000-0004-0000-0000-0000C4020000}"/>
    <hyperlink ref="C315" r:id="rId330" xr:uid="{00000000-0004-0000-0000-0000C7020000}"/>
    <hyperlink ref="C83" r:id="rId331" xr:uid="{00000000-0004-0000-0000-0000C8020000}"/>
    <hyperlink ref="C82" r:id="rId332" xr:uid="{00000000-0004-0000-0000-0000C9020000}"/>
    <hyperlink ref="C86" r:id="rId333" xr:uid="{00000000-0004-0000-0000-0000CA020000}"/>
    <hyperlink ref="C85" r:id="rId334" xr:uid="{00000000-0004-0000-0000-0000CB020000}"/>
    <hyperlink ref="C84" r:id="rId335" xr:uid="{00000000-0004-0000-0000-0000CC020000}"/>
    <hyperlink ref="C111" r:id="rId336" xr:uid="{00000000-0004-0000-0000-0000CE020000}"/>
    <hyperlink ref="C98" r:id="rId337" xr:uid="{00000000-0004-0000-0000-0000D0020000}"/>
    <hyperlink ref="C169" r:id="rId338" xr:uid="{00000000-0004-0000-0000-0000D2020000}"/>
    <hyperlink ref="C231" r:id="rId339" xr:uid="{00000000-0004-0000-0000-0000D3020000}"/>
    <hyperlink ref="C59" r:id="rId340" xr:uid="{00000000-0004-0000-0000-0000D6020000}"/>
    <hyperlink ref="C413" r:id="rId341" xr:uid="{00000000-0004-0000-0000-0000D7020000}"/>
    <hyperlink ref="C60" r:id="rId342" xr:uid="{00000000-0004-0000-0000-0000D9020000}"/>
    <hyperlink ref="C142" r:id="rId343" xr:uid="{00000000-0004-0000-0000-0000DB020000}"/>
    <hyperlink ref="C450" r:id="rId344" xr:uid="{00000000-0004-0000-0000-0000DD020000}"/>
    <hyperlink ref="C449" r:id="rId345" xr:uid="{00000000-0004-0000-0000-0000DE020000}"/>
    <hyperlink ref="C456" r:id="rId346" xr:uid="{00000000-0004-0000-0000-0000E0020000}"/>
    <hyperlink ref="C452" r:id="rId347" xr:uid="{00000000-0004-0000-0000-0000E1020000}"/>
    <hyperlink ref="C453" r:id="rId348" xr:uid="{00000000-0004-0000-0000-0000E2020000}"/>
    <hyperlink ref="C454" r:id="rId349" xr:uid="{00000000-0004-0000-0000-0000E5020000}"/>
    <hyperlink ref="C455" r:id="rId350" xr:uid="{00000000-0004-0000-0000-0000E6020000}"/>
    <hyperlink ref="C486" r:id="rId351" xr:uid="{00000000-0004-0000-0000-0000E9020000}"/>
    <hyperlink ref="C397" r:id="rId352" xr:uid="{00000000-0004-0000-0000-0000EA020000}"/>
    <hyperlink ref="C460" r:id="rId353" xr:uid="{00000000-0004-0000-0000-0000EC020000}"/>
    <hyperlink ref="C462" r:id="rId354" xr:uid="{00000000-0004-0000-0000-0000F1020000}"/>
    <hyperlink ref="C463" r:id="rId355" xr:uid="{00000000-0004-0000-0000-0000F3020000}"/>
    <hyperlink ref="C464" r:id="rId356" xr:uid="{00000000-0004-0000-0000-0000F5020000}"/>
    <hyperlink ref="C461" r:id="rId357" xr:uid="{00000000-0004-0000-0000-0000F7020000}"/>
    <hyperlink ref="C451" r:id="rId358" xr:uid="{00000000-0004-0000-0000-0000F9020000}"/>
    <hyperlink ref="C466" r:id="rId359" xr:uid="{00000000-0004-0000-0000-0000FB020000}"/>
    <hyperlink ref="C473" r:id="rId360" xr:uid="{00000000-0004-0000-0000-0000FD020000}"/>
    <hyperlink ref="C470" r:id="rId361" xr:uid="{00000000-0004-0000-0000-0000FF020000}"/>
    <hyperlink ref="C471" r:id="rId362" xr:uid="{00000000-0004-0000-0000-000001030000}"/>
    <hyperlink ref="C469" r:id="rId363" xr:uid="{00000000-0004-0000-0000-000003030000}"/>
    <hyperlink ref="C467" r:id="rId364" xr:uid="{00000000-0004-0000-0000-000005030000}"/>
    <hyperlink ref="C474" r:id="rId365" xr:uid="{00000000-0004-0000-0000-000007030000}"/>
    <hyperlink ref="C476" r:id="rId366" xr:uid="{00000000-0004-0000-0000-000009030000}"/>
    <hyperlink ref="C478" r:id="rId367" xr:uid="{00000000-0004-0000-0000-00000B030000}"/>
    <hyperlink ref="C479" r:id="rId368" xr:uid="{00000000-0004-0000-0000-00000D030000}"/>
    <hyperlink ref="C480" r:id="rId369" xr:uid="{00000000-0004-0000-0000-00000F030000}"/>
    <hyperlink ref="C483" r:id="rId370" xr:uid="{00000000-0004-0000-0000-000010030000}"/>
    <hyperlink ref="C484" r:id="rId371" xr:uid="{00000000-0004-0000-0000-000012030000}"/>
    <hyperlink ref="C465" r:id="rId372" xr:uid="{00000000-0004-0000-0000-000014030000}"/>
    <hyperlink ref="C249" r:id="rId373" xr:uid="{00000000-0004-0000-0000-000017030000}"/>
    <hyperlink ref="C487" r:id="rId374" xr:uid="{00000000-0004-0000-0000-000018030000}"/>
    <hyperlink ref="C475" r:id="rId375" xr:uid="{00000000-0004-0000-0000-00001A030000}"/>
    <hyperlink ref="C151" r:id="rId376" xr:uid="{00000000-0004-0000-0000-00001C030000}"/>
    <hyperlink ref="C533" r:id="rId377" xr:uid="{00000000-0004-0000-0000-00001E030000}"/>
    <hyperlink ref="C488" r:id="rId378" xr:uid="{00000000-0004-0000-0000-000020030000}"/>
    <hyperlink ref="C489" r:id="rId379" xr:uid="{00000000-0004-0000-0000-000022030000}"/>
    <hyperlink ref="C490" r:id="rId380" xr:uid="{00000000-0004-0000-0000-000024030000}"/>
    <hyperlink ref="C492" r:id="rId381" xr:uid="{00000000-0004-0000-0000-000026030000}"/>
    <hyperlink ref="C493" r:id="rId382" xr:uid="{00000000-0004-0000-0000-000028030000}"/>
    <hyperlink ref="C494" r:id="rId383" xr:uid="{00000000-0004-0000-0000-00002B030000}"/>
    <hyperlink ref="C491" r:id="rId384" xr:uid="{00000000-0004-0000-0000-00002C030000}"/>
    <hyperlink ref="C495" r:id="rId385" xr:uid="{00000000-0004-0000-0000-00002F030000}"/>
    <hyperlink ref="C502" r:id="rId386" xr:uid="{00000000-0004-0000-0000-000031030000}"/>
    <hyperlink ref="C496" r:id="rId387" xr:uid="{00000000-0004-0000-0000-000033030000}"/>
    <hyperlink ref="C497" r:id="rId388" xr:uid="{00000000-0004-0000-0000-000035030000}"/>
    <hyperlink ref="C498" r:id="rId389" xr:uid="{00000000-0004-0000-0000-000037030000}"/>
    <hyperlink ref="C500" r:id="rId390" xr:uid="{00000000-0004-0000-0000-000039030000}"/>
    <hyperlink ref="C499" r:id="rId391" xr:uid="{00000000-0004-0000-0000-00003B030000}"/>
    <hyperlink ref="C501" r:id="rId392" xr:uid="{00000000-0004-0000-0000-00003D030000}"/>
    <hyperlink ref="C503" r:id="rId393" xr:uid="{00000000-0004-0000-0000-00003F030000}"/>
    <hyperlink ref="C504" r:id="rId394" xr:uid="{00000000-0004-0000-0000-000044030000}"/>
    <hyperlink ref="C505" r:id="rId395" xr:uid="{00000000-0004-0000-0000-000047030000}"/>
    <hyperlink ref="C506" r:id="rId396" xr:uid="{00000000-0004-0000-0000-00004B030000}"/>
    <hyperlink ref="C508" r:id="rId397" xr:uid="{00000000-0004-0000-0000-00004D030000}"/>
    <hyperlink ref="C507" r:id="rId398" xr:uid="{00000000-0004-0000-0000-00004F030000}"/>
    <hyperlink ref="C511" r:id="rId399" xr:uid="{00000000-0004-0000-0000-000054030000}"/>
    <hyperlink ref="C509" r:id="rId400" xr:uid="{00000000-0004-0000-0000-000056030000}"/>
    <hyperlink ref="C512" r:id="rId401" xr:uid="{00000000-0004-0000-0000-000058030000}"/>
    <hyperlink ref="C513" r:id="rId402" xr:uid="{00000000-0004-0000-0000-00005A030000}"/>
    <hyperlink ref="C510" r:id="rId403" xr:uid="{00000000-0004-0000-0000-00005C030000}"/>
    <hyperlink ref="C514" r:id="rId404" xr:uid="{00000000-0004-0000-0000-00005E030000}"/>
    <hyperlink ref="C515" r:id="rId405" xr:uid="{00000000-0004-0000-0000-000060030000}"/>
    <hyperlink ref="C516" r:id="rId406" xr:uid="{00000000-0004-0000-0000-000062030000}"/>
    <hyperlink ref="C518" r:id="rId407" xr:uid="{00000000-0004-0000-0000-000064030000}"/>
    <hyperlink ref="C519" r:id="rId408" xr:uid="{00000000-0004-0000-0000-000066030000}"/>
    <hyperlink ref="C524" r:id="rId409" xr:uid="{00000000-0004-0000-0000-000068030000}"/>
    <hyperlink ref="C525" r:id="rId410" xr:uid="{00000000-0004-0000-0000-00006A030000}"/>
    <hyperlink ref="C526" r:id="rId411" xr:uid="{00000000-0004-0000-0000-00006C030000}"/>
    <hyperlink ref="C521" r:id="rId412" xr:uid="{00000000-0004-0000-0000-00006E030000}"/>
    <hyperlink ref="C523" r:id="rId413" xr:uid="{00000000-0004-0000-0000-000070030000}"/>
    <hyperlink ref="C522" r:id="rId414" xr:uid="{00000000-0004-0000-0000-000071030000}"/>
    <hyperlink ref="C527" r:id="rId415" xr:uid="{00000000-0004-0000-0000-000074030000}"/>
    <hyperlink ref="C531" r:id="rId416" xr:uid="{00000000-0004-0000-0000-000076030000}"/>
    <hyperlink ref="C528" r:id="rId417" xr:uid="{00000000-0004-0000-0000-000078030000}"/>
    <hyperlink ref="C520" r:id="rId418" xr:uid="{00000000-0004-0000-0000-00007A030000}"/>
    <hyperlink ref="C530" r:id="rId419" xr:uid="{00000000-0004-0000-0000-00007C030000}"/>
    <hyperlink ref="C564" r:id="rId420" xr:uid="{00000000-0004-0000-0000-00007E030000}"/>
    <hyperlink ref="C126" r:id="rId421" xr:uid="{00000000-0004-0000-0000-000080030000}"/>
    <hyperlink ref="C114" r:id="rId422" xr:uid="{00000000-0004-0000-0000-000081030000}"/>
    <hyperlink ref="C73" r:id="rId423" xr:uid="{00000000-0004-0000-0000-000083030000}"/>
    <hyperlink ref="C52" r:id="rId424" xr:uid="{00000000-0004-0000-0000-000084030000}"/>
    <hyperlink ref="C534" r:id="rId425" xr:uid="{00000000-0004-0000-0000-000086030000}"/>
    <hyperlink ref="C517" r:id="rId426" xr:uid="{00000000-0004-0000-0000-000088030000}"/>
    <hyperlink ref="C257" r:id="rId427" xr:uid="{00000000-0004-0000-0000-00008A030000}"/>
    <hyperlink ref="C547" r:id="rId428" xr:uid="{00000000-0004-0000-0000-00008B030000}"/>
    <hyperlink ref="C536" r:id="rId429" xr:uid="{00000000-0004-0000-0000-00008D030000}"/>
    <hyperlink ref="C289" r:id="rId430" xr:uid="{00000000-0004-0000-0000-00008F030000}"/>
    <hyperlink ref="C537" r:id="rId431" xr:uid="{00000000-0004-0000-0000-000091030000}"/>
    <hyperlink ref="C538" r:id="rId432" xr:uid="{00000000-0004-0000-0000-000093030000}"/>
    <hyperlink ref="C540" r:id="rId433" xr:uid="{00000000-0004-0000-0000-000095030000}"/>
    <hyperlink ref="C539" r:id="rId434" xr:uid="{00000000-0004-0000-0000-000097030000}"/>
    <hyperlink ref="C152" r:id="rId435" xr:uid="{00000000-0004-0000-0000-000099030000}"/>
    <hyperlink ref="C541" r:id="rId436" xr:uid="{00000000-0004-0000-0000-00009B030000}"/>
    <hyperlink ref="C542" r:id="rId437" xr:uid="{00000000-0004-0000-0000-00009D030000}"/>
    <hyperlink ref="C546" r:id="rId438" xr:uid="{00000000-0004-0000-0000-00009F030000}"/>
    <hyperlink ref="C545" r:id="rId439" xr:uid="{00000000-0004-0000-0000-0000A1030000}"/>
    <hyperlink ref="C549" r:id="rId440" xr:uid="{00000000-0004-0000-0000-0000A3030000}"/>
    <hyperlink ref="C552" r:id="rId441" xr:uid="{00000000-0004-0000-0000-0000A5030000}"/>
    <hyperlink ref="C550" r:id="rId442" xr:uid="{00000000-0004-0000-0000-0000A7030000}"/>
    <hyperlink ref="C551" r:id="rId443" xr:uid="{00000000-0004-0000-0000-0000A9030000}"/>
    <hyperlink ref="C561" r:id="rId444" xr:uid="{00000000-0004-0000-0000-0000AB030000}"/>
    <hyperlink ref="C276" r:id="rId445" xr:uid="{00000000-0004-0000-0000-0000AD030000}"/>
    <hyperlink ref="C532" r:id="rId446" xr:uid="{00000000-0004-0000-0000-0000AE030000}"/>
    <hyperlink ref="C553" r:id="rId447" xr:uid="{00000000-0004-0000-0000-0000B0030000}"/>
    <hyperlink ref="C554" r:id="rId448" xr:uid="{00000000-0004-0000-0000-0000B2030000}"/>
    <hyperlink ref="C558" r:id="rId449" xr:uid="{00000000-0004-0000-0000-0000B4030000}"/>
    <hyperlink ref="C559" r:id="rId450" xr:uid="{00000000-0004-0000-0000-0000B6030000}"/>
    <hyperlink ref="C563" r:id="rId451" xr:uid="{00000000-0004-0000-0000-0000B8030000}"/>
    <hyperlink ref="C562" r:id="rId452" xr:uid="{00000000-0004-0000-0000-0000BA030000}"/>
    <hyperlink ref="C468" r:id="rId453" xr:uid="{9D4DE4F4-96D6-4A50-9715-AA08DE94D2FF}"/>
    <hyperlink ref="C188" r:id="rId454" xr:uid="{FBA8BD11-BA06-4472-876D-85EA433E58B4}"/>
    <hyperlink ref="C556" r:id="rId455" xr:uid="{409ABC0A-545F-444F-A7B6-4493A556AA7D}"/>
    <hyperlink ref="C198" r:id="rId456" xr:uid="{205B4682-63FA-4D4F-A479-7DB3F9CC97F0}"/>
    <hyperlink ref="C394" r:id="rId457" xr:uid="{610549DE-6FAD-4CE3-A834-18A29DEDFB19}"/>
    <hyperlink ref="C447" r:id="rId458" xr:uid="{033944DF-15E8-4F8C-AA5A-92BF00100284}"/>
    <hyperlink ref="C402" r:id="rId459" xr:uid="{79B93510-96CB-4DE1-A9F8-942D0EC3A04B}"/>
    <hyperlink ref="C310" r:id="rId460" xr:uid="{D10304F7-BB4F-4F7C-ABA3-02B7B1C3B3F5}"/>
    <hyperlink ref="C543" r:id="rId461" xr:uid="{9B22E3EE-CDAD-4CAF-B2DE-A9770CB3C82C}"/>
    <hyperlink ref="C544" r:id="rId462" xr:uid="{3934107A-2626-4693-B454-E558D5F14EEC}"/>
    <hyperlink ref="C560" r:id="rId463" xr:uid="{6CCF4434-629B-4092-AEEA-AD5A32DB818B}"/>
    <hyperlink ref="C457" r:id="rId464" xr:uid="{CB473310-884B-4F78-82E6-3C12C069FACF}"/>
    <hyperlink ref="C477" r:id="rId465" xr:uid="{83B0A4BB-2E18-4E06-91F3-E1DA6B0A58CD}"/>
    <hyperlink ref="C341" r:id="rId466" xr:uid="{EBBFA5F9-26CA-4634-9463-63995B25333E}"/>
    <hyperlink ref="C224" r:id="rId467" xr:uid="{73E37573-24EA-4CC6-9D49-CCD7561A0352}"/>
    <hyperlink ref="C427" r:id="rId468" xr:uid="{7B3D7DA7-F114-4C62-BB70-0D4F4C7C4FAB}"/>
    <hyperlink ref="C212" r:id="rId469" xr:uid="{4FCA5198-34ED-4712-98A8-42E44913AF0B}"/>
    <hyperlink ref="C297" r:id="rId470" xr:uid="{FF0ECB91-183A-43CE-B26F-7115791F9623}"/>
    <hyperlink ref="C316" r:id="rId471" xr:uid="{E403FC74-EEFF-4299-B977-BC81E4828FEF}"/>
    <hyperlink ref="C482" r:id="rId472" xr:uid="{55B5D0CA-CBE8-4EBB-9E73-FA6B7A760198}"/>
    <hyperlink ref="C535" r:id="rId473" xr:uid="{C6203D81-C1A4-4D89-9777-F1B8C744DFC3}"/>
    <hyperlink ref="C179" r:id="rId474" xr:uid="{0DBF8C59-B314-4C02-8074-22FD767C9C24}"/>
    <hyperlink ref="C260" r:id="rId475" xr:uid="{2242F87A-7D00-4FCD-91D1-FDF4C094BFD5}"/>
    <hyperlink ref="C472" r:id="rId476" xr:uid="{6F575E51-EDF3-4124-B38D-F13AF8013D3A}"/>
    <hyperlink ref="C8" r:id="rId477" xr:uid="{408B9301-54CA-4FD2-971E-AF859E32D16B}"/>
    <hyperlink ref="C400" r:id="rId478" xr:uid="{C20C616A-D2B1-4ECC-A7A9-EA25D05816EE}"/>
    <hyperlink ref="C273" r:id="rId479" xr:uid="{87362580-833F-41FD-B806-1A638EFD2633}"/>
    <hyperlink ref="C300" r:id="rId480" xr:uid="{CA8ED5B9-EC4C-4FC7-AB9F-B7B755216A6F}"/>
    <hyperlink ref="C557" r:id="rId481" xr:uid="{9D3B28B2-0934-4D4E-9FC0-42B5C75D08FC}"/>
    <hyperlink ref="C485" r:id="rId482" xr:uid="{D38E66ED-55C9-47D7-B15E-4ED169DF976D}"/>
    <hyperlink ref="C244" r:id="rId483" xr:uid="{F36E0663-FC92-49D9-9BC9-BA4089979C49}"/>
    <hyperlink ref="C56" r:id="rId484" xr:uid="{04774BA7-A73E-4F3A-A0F5-9D43EEE40BA1}"/>
    <hyperlink ref="C252" r:id="rId485" xr:uid="{30C0255C-7457-4B55-8144-A5C9DAB1D359}"/>
    <hyperlink ref="C399" r:id="rId486" xr:uid="{ACAC05CA-934A-4E05-B453-A32B1B66D905}"/>
    <hyperlink ref="C548" r:id="rId487" xr:uid="{1E5239DD-0CE7-448A-ABFC-CA8A9AA412A8}"/>
    <hyperlink ref="C230" r:id="rId488" xr:uid="{9513405A-60E5-4CC2-BA50-02A69B586BBF}"/>
    <hyperlink ref="C251" r:id="rId489" xr:uid="{90047EE0-A572-4F89-98D4-DFC03C380BC0}"/>
    <hyperlink ref="C299" r:id="rId490" xr:uid="{B243AFE5-9372-4B39-84F2-078F440E2DBE}"/>
    <hyperlink ref="C77" r:id="rId491" xr:uid="{3F5754DA-11A3-47ED-9D0F-419B28AA44F9}"/>
    <hyperlink ref="C401" r:id="rId492" xr:uid="{1DBCCF27-3B99-40D3-86C2-75DA8104F6A3}"/>
    <hyperlink ref="C459" r:id="rId493" xr:uid="{C2F163CC-FF89-483D-93E6-79783C5B381A}"/>
    <hyperlink ref="C6" r:id="rId494" xr:uid="{C011EE54-2CCC-41A0-8EE3-F19BF5C5BB43}"/>
    <hyperlink ref="C12" r:id="rId495" xr:uid="{4DCD9DE9-F679-4843-98F8-7C24C5EE6FBC}"/>
    <hyperlink ref="C481" r:id="rId496" xr:uid="{00508BF2-EFA0-4844-A635-711383038B51}"/>
    <hyperlink ref="C555" r:id="rId497" xr:uid="{B62D9842-6719-4237-A545-3E7A1C7A8CBF}"/>
    <hyperlink ref="C272" r:id="rId498" xr:uid="{6AF395F5-DB8E-4581-A03F-52F5E7172FBB}"/>
    <hyperlink ref="C398" r:id="rId499" xr:uid="{E011749E-7740-46BE-952D-9D6C966EEEC3}"/>
    <hyperlink ref="C529" r:id="rId500" xr:uid="{9561BDC1-3BEE-478E-85B5-1944C5C92E08}"/>
    <hyperlink ref="C340" r:id="rId501" xr:uid="{1B361BAB-CDD2-4CAC-BB1A-4CDDB6C5502E}"/>
    <hyperlink ref="C229" r:id="rId502" xr:uid="{9BD9DD20-F711-49AD-91EB-3465EBD57D79}"/>
    <hyperlink ref="C225" r:id="rId503" xr:uid="{C56C5F65-45AB-4B56-8B7D-13B754FAA181}"/>
  </hyperlinks>
  <pageMargins left="0.25" right="0.25" top="0.75" bottom="0.75" header="0.3" footer="0.3"/>
  <pageSetup paperSize="9" scale="34" fitToHeight="0" orientation="landscape" r:id="rId504"/>
  <legacyDrawing r:id="rId50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topLeftCell="A10" workbookViewId="0">
      <selection activeCell="A9" sqref="A9:XFD9"/>
    </sheetView>
  </sheetViews>
  <sheetFormatPr defaultRowHeight="11.25" x14ac:dyDescent="0.2"/>
  <cols>
    <col min="1" max="3" width="9.140625" style="146"/>
    <col min="4" max="4" width="19.7109375" style="146" customWidth="1"/>
    <col min="5" max="16384" width="9.140625" style="146"/>
  </cols>
  <sheetData>
    <row r="1" spans="1:20" ht="67.5" x14ac:dyDescent="0.2">
      <c r="A1" s="139" t="s">
        <v>1</v>
      </c>
      <c r="B1" s="139" t="s">
        <v>2</v>
      </c>
      <c r="C1" s="139" t="s">
        <v>406</v>
      </c>
      <c r="D1" s="139" t="s">
        <v>286</v>
      </c>
      <c r="E1" s="140" t="s">
        <v>342</v>
      </c>
      <c r="F1" s="140" t="s">
        <v>452</v>
      </c>
      <c r="G1" s="139" t="s">
        <v>269</v>
      </c>
      <c r="H1" s="139" t="s">
        <v>341</v>
      </c>
      <c r="I1" s="140" t="s">
        <v>3</v>
      </c>
      <c r="J1" s="139" t="s">
        <v>333</v>
      </c>
      <c r="K1" s="139" t="s">
        <v>4</v>
      </c>
      <c r="L1" s="140" t="s">
        <v>5</v>
      </c>
      <c r="M1" s="140" t="s">
        <v>6</v>
      </c>
      <c r="N1" s="141" t="s">
        <v>383</v>
      </c>
      <c r="O1" s="142" t="s">
        <v>270</v>
      </c>
      <c r="P1" s="139" t="s">
        <v>8</v>
      </c>
      <c r="Q1" s="143" t="s">
        <v>9</v>
      </c>
      <c r="R1" s="144" t="s">
        <v>10</v>
      </c>
      <c r="S1" s="139" t="s">
        <v>11</v>
      </c>
      <c r="T1" s="145" t="s">
        <v>12</v>
      </c>
    </row>
    <row r="2" spans="1:20" ht="90" customHeight="1" x14ac:dyDescent="0.2">
      <c r="A2" s="147">
        <v>2</v>
      </c>
      <c r="B2" s="148" t="s">
        <v>56</v>
      </c>
      <c r="C2" s="147"/>
      <c r="D2" s="149" t="s">
        <v>321</v>
      </c>
      <c r="E2" s="150" t="s">
        <v>345</v>
      </c>
      <c r="F2" s="151" t="s">
        <v>498</v>
      </c>
      <c r="G2" s="147" t="s">
        <v>263</v>
      </c>
      <c r="H2" s="147" t="s">
        <v>352</v>
      </c>
      <c r="I2" s="138" t="s">
        <v>268</v>
      </c>
      <c r="J2" s="148" t="s">
        <v>335</v>
      </c>
      <c r="K2" s="147">
        <v>199</v>
      </c>
      <c r="L2" s="152" t="s">
        <v>23</v>
      </c>
      <c r="M2" s="150" t="s">
        <v>264</v>
      </c>
      <c r="N2" s="153" t="s">
        <v>23</v>
      </c>
      <c r="O2" s="154"/>
      <c r="P2" s="155"/>
      <c r="Q2" s="156">
        <v>-44790</v>
      </c>
      <c r="R2" s="157" t="s">
        <v>150</v>
      </c>
      <c r="S2" s="158"/>
      <c r="T2" s="159" t="s">
        <v>396</v>
      </c>
    </row>
    <row r="3" spans="1:20" ht="84.75" customHeight="1" x14ac:dyDescent="0.2">
      <c r="A3" s="147"/>
      <c r="B3" s="148" t="s">
        <v>56</v>
      </c>
      <c r="C3" s="147" t="s">
        <v>146</v>
      </c>
      <c r="D3" s="149" t="s">
        <v>321</v>
      </c>
      <c r="E3" s="150" t="s">
        <v>345</v>
      </c>
      <c r="F3" s="151" t="s">
        <v>738</v>
      </c>
      <c r="G3" s="147" t="s">
        <v>592</v>
      </c>
      <c r="H3" s="147" t="s">
        <v>335</v>
      </c>
      <c r="I3" s="138" t="s">
        <v>785</v>
      </c>
      <c r="J3" s="148" t="s">
        <v>335</v>
      </c>
      <c r="K3" s="147">
        <v>2</v>
      </c>
      <c r="L3" s="152">
        <v>75</v>
      </c>
      <c r="M3" s="150">
        <v>150</v>
      </c>
      <c r="N3" s="153">
        <v>1825</v>
      </c>
      <c r="O3" s="154">
        <v>44662</v>
      </c>
      <c r="P3" s="155">
        <v>46487</v>
      </c>
      <c r="Q3" s="156">
        <v>1697</v>
      </c>
      <c r="R3" s="157" t="s">
        <v>150</v>
      </c>
      <c r="S3" s="158" t="s">
        <v>20</v>
      </c>
      <c r="T3" s="159" t="s">
        <v>398</v>
      </c>
    </row>
    <row r="4" spans="1:20" ht="98.25" customHeight="1" x14ac:dyDescent="0.2">
      <c r="A4" s="147">
        <v>3</v>
      </c>
      <c r="B4" s="148" t="s">
        <v>56</v>
      </c>
      <c r="C4" s="147" t="s">
        <v>146</v>
      </c>
      <c r="D4" s="149" t="s">
        <v>321</v>
      </c>
      <c r="E4" s="150" t="s">
        <v>345</v>
      </c>
      <c r="F4" s="160" t="s">
        <v>422</v>
      </c>
      <c r="G4" s="147" t="s">
        <v>129</v>
      </c>
      <c r="H4" s="147" t="s">
        <v>354</v>
      </c>
      <c r="I4" s="138" t="s">
        <v>367</v>
      </c>
      <c r="J4" s="148" t="s">
        <v>335</v>
      </c>
      <c r="K4" s="147">
        <v>2</v>
      </c>
      <c r="L4" s="152">
        <v>577.18499999999995</v>
      </c>
      <c r="M4" s="150">
        <v>1154.3699999999999</v>
      </c>
      <c r="N4" s="153">
        <v>1826</v>
      </c>
      <c r="O4" s="154">
        <v>44287</v>
      </c>
      <c r="P4" s="155">
        <v>46113</v>
      </c>
      <c r="Q4" s="156">
        <v>1323</v>
      </c>
      <c r="R4" s="157" t="s">
        <v>150</v>
      </c>
      <c r="S4" s="158" t="s">
        <v>15</v>
      </c>
      <c r="T4" s="159" t="s">
        <v>398</v>
      </c>
    </row>
    <row r="5" spans="1:20" ht="108.75" customHeight="1" x14ac:dyDescent="0.2">
      <c r="A5" s="147">
        <v>11</v>
      </c>
      <c r="B5" s="148" t="s">
        <v>56</v>
      </c>
      <c r="C5" s="147" t="s">
        <v>146</v>
      </c>
      <c r="D5" s="149" t="s">
        <v>321</v>
      </c>
      <c r="E5" s="150" t="s">
        <v>345</v>
      </c>
      <c r="F5" s="151" t="s">
        <v>525</v>
      </c>
      <c r="G5" s="147" t="s">
        <v>126</v>
      </c>
      <c r="H5" s="147" t="s">
        <v>353</v>
      </c>
      <c r="I5" s="161" t="s">
        <v>388</v>
      </c>
      <c r="J5" s="148" t="s">
        <v>335</v>
      </c>
      <c r="K5" s="147">
        <v>647.70000000000005</v>
      </c>
      <c r="L5" s="152">
        <v>60.2</v>
      </c>
      <c r="M5" s="150">
        <v>38995.49</v>
      </c>
      <c r="N5" s="156">
        <v>285</v>
      </c>
      <c r="O5" s="154">
        <v>44179</v>
      </c>
      <c r="P5" s="162">
        <v>46005</v>
      </c>
      <c r="Q5" s="156">
        <v>1215</v>
      </c>
      <c r="R5" s="157" t="s">
        <v>150</v>
      </c>
      <c r="S5" s="158" t="s">
        <v>15</v>
      </c>
      <c r="T5" s="148" t="s">
        <v>402</v>
      </c>
    </row>
    <row r="6" spans="1:20" ht="99" customHeight="1" x14ac:dyDescent="0.2">
      <c r="A6" s="147">
        <v>4</v>
      </c>
      <c r="B6" s="148" t="s">
        <v>56</v>
      </c>
      <c r="C6" s="147" t="s">
        <v>146</v>
      </c>
      <c r="D6" s="149" t="s">
        <v>321</v>
      </c>
      <c r="E6" s="150" t="s">
        <v>345</v>
      </c>
      <c r="F6" s="138" t="s">
        <v>741</v>
      </c>
      <c r="G6" s="147" t="s">
        <v>126</v>
      </c>
      <c r="H6" s="147" t="s">
        <v>353</v>
      </c>
      <c r="I6" s="138" t="s">
        <v>688</v>
      </c>
      <c r="J6" s="148" t="s">
        <v>335</v>
      </c>
      <c r="K6" s="147">
        <v>140.80000000000001</v>
      </c>
      <c r="L6" s="152">
        <v>87.74</v>
      </c>
      <c r="M6" s="150">
        <v>12353.9</v>
      </c>
      <c r="N6" s="153">
        <v>1825</v>
      </c>
      <c r="O6" s="154">
        <v>44635</v>
      </c>
      <c r="P6" s="155">
        <v>46460</v>
      </c>
      <c r="Q6" s="156">
        <v>1670</v>
      </c>
      <c r="R6" s="157" t="s">
        <v>150</v>
      </c>
      <c r="S6" s="158" t="s">
        <v>20</v>
      </c>
      <c r="T6" s="159" t="s">
        <v>400</v>
      </c>
    </row>
    <row r="7" spans="1:20" ht="100.5" customHeight="1" x14ac:dyDescent="0.2">
      <c r="A7" s="147">
        <v>5</v>
      </c>
      <c r="B7" s="148" t="s">
        <v>56</v>
      </c>
      <c r="C7" s="147" t="s">
        <v>146</v>
      </c>
      <c r="D7" s="149" t="s">
        <v>321</v>
      </c>
      <c r="E7" s="150" t="s">
        <v>345</v>
      </c>
      <c r="F7" s="160" t="s">
        <v>500</v>
      </c>
      <c r="G7" s="147" t="s">
        <v>448</v>
      </c>
      <c r="H7" s="147" t="s">
        <v>449</v>
      </c>
      <c r="I7" s="138" t="s">
        <v>365</v>
      </c>
      <c r="J7" s="148" t="s">
        <v>335</v>
      </c>
      <c r="K7" s="158">
        <v>21</v>
      </c>
      <c r="L7" s="152">
        <v>955.23</v>
      </c>
      <c r="M7" s="150">
        <v>20060</v>
      </c>
      <c r="N7" s="153">
        <v>1826</v>
      </c>
      <c r="O7" s="154">
        <v>44291</v>
      </c>
      <c r="P7" s="155">
        <v>46117</v>
      </c>
      <c r="Q7" s="156">
        <v>1327</v>
      </c>
      <c r="R7" s="157" t="s">
        <v>150</v>
      </c>
      <c r="S7" s="158" t="s">
        <v>20</v>
      </c>
      <c r="T7" s="159" t="s">
        <v>397</v>
      </c>
    </row>
    <row r="8" spans="1:20" ht="78.75" x14ac:dyDescent="0.2">
      <c r="A8" s="147">
        <v>5</v>
      </c>
      <c r="B8" s="148" t="s">
        <v>56</v>
      </c>
      <c r="C8" s="147" t="s">
        <v>146</v>
      </c>
      <c r="D8" s="149" t="s">
        <v>321</v>
      </c>
      <c r="E8" s="150" t="s">
        <v>345</v>
      </c>
      <c r="F8" s="151" t="s">
        <v>446</v>
      </c>
      <c r="G8" s="147" t="s">
        <v>291</v>
      </c>
      <c r="H8" s="147" t="s">
        <v>350</v>
      </c>
      <c r="I8" s="163" t="s">
        <v>292</v>
      </c>
      <c r="J8" s="148" t="s">
        <v>335</v>
      </c>
      <c r="K8" s="147">
        <v>49.6</v>
      </c>
      <c r="L8" s="164">
        <v>155.66241968214061</v>
      </c>
      <c r="M8" s="150">
        <v>7713.79</v>
      </c>
      <c r="N8" s="153">
        <v>1065</v>
      </c>
      <c r="O8" s="154">
        <v>43640</v>
      </c>
      <c r="P8" s="155">
        <v>44705</v>
      </c>
      <c r="Q8" s="156">
        <v>-85</v>
      </c>
      <c r="R8" s="157" t="s">
        <v>597</v>
      </c>
      <c r="S8" s="158" t="s">
        <v>20</v>
      </c>
      <c r="T8" s="159" t="s">
        <v>402</v>
      </c>
    </row>
    <row r="9" spans="1:20" ht="101.25" x14ac:dyDescent="0.2">
      <c r="A9" s="147">
        <v>6</v>
      </c>
      <c r="B9" s="148" t="s">
        <v>56</v>
      </c>
      <c r="C9" s="147"/>
      <c r="D9" s="149" t="s">
        <v>321</v>
      </c>
      <c r="E9" s="150" t="s">
        <v>345</v>
      </c>
      <c r="F9" s="151" t="s">
        <v>624</v>
      </c>
      <c r="G9" s="147" t="s">
        <v>328</v>
      </c>
      <c r="H9" s="147" t="s">
        <v>349</v>
      </c>
      <c r="I9" s="163" t="s">
        <v>326</v>
      </c>
      <c r="J9" s="148" t="s">
        <v>335</v>
      </c>
      <c r="K9" s="147">
        <v>299.39999999999998</v>
      </c>
      <c r="L9" s="164">
        <v>29.627114308340207</v>
      </c>
      <c r="M9" s="150">
        <v>8862.24</v>
      </c>
      <c r="N9" s="153">
        <v>1065</v>
      </c>
      <c r="O9" s="154">
        <v>43844</v>
      </c>
      <c r="P9" s="162">
        <v>44909</v>
      </c>
      <c r="Q9" s="156">
        <v>119</v>
      </c>
      <c r="R9" s="157" t="s">
        <v>150</v>
      </c>
      <c r="S9" s="158" t="s">
        <v>20</v>
      </c>
      <c r="T9" s="159" t="s">
        <v>401</v>
      </c>
    </row>
    <row r="10" spans="1:20" ht="78.75" x14ac:dyDescent="0.2">
      <c r="A10" s="147">
        <v>6</v>
      </c>
      <c r="B10" s="148" t="s">
        <v>56</v>
      </c>
      <c r="C10" s="147" t="s">
        <v>146</v>
      </c>
      <c r="D10" s="149" t="s">
        <v>321</v>
      </c>
      <c r="E10" s="150" t="s">
        <v>345</v>
      </c>
      <c r="F10" s="160" t="s">
        <v>443</v>
      </c>
      <c r="G10" s="147" t="s">
        <v>105</v>
      </c>
      <c r="H10" s="147" t="s">
        <v>348</v>
      </c>
      <c r="I10" s="165" t="s">
        <v>360</v>
      </c>
      <c r="J10" s="148" t="s">
        <v>335</v>
      </c>
      <c r="K10" s="147">
        <v>69.3</v>
      </c>
      <c r="L10" s="152">
        <v>461.76</v>
      </c>
      <c r="M10" s="150">
        <v>32000</v>
      </c>
      <c r="N10" s="153">
        <v>1826</v>
      </c>
      <c r="O10" s="154">
        <v>44278</v>
      </c>
      <c r="P10" s="155">
        <v>46104</v>
      </c>
      <c r="Q10" s="156">
        <v>1314</v>
      </c>
      <c r="R10" s="157" t="s">
        <v>150</v>
      </c>
      <c r="S10" s="158" t="s">
        <v>20</v>
      </c>
      <c r="T10" s="159" t="s">
        <v>397</v>
      </c>
    </row>
    <row r="11" spans="1:20" ht="78.75" x14ac:dyDescent="0.2">
      <c r="A11" s="147">
        <v>7</v>
      </c>
      <c r="B11" s="148" t="s">
        <v>56</v>
      </c>
      <c r="C11" s="147" t="s">
        <v>146</v>
      </c>
      <c r="D11" s="149" t="s">
        <v>321</v>
      </c>
      <c r="E11" s="150" t="s">
        <v>345</v>
      </c>
      <c r="F11" s="160" t="s">
        <v>445</v>
      </c>
      <c r="G11" s="147" t="s">
        <v>65</v>
      </c>
      <c r="H11" s="147" t="s">
        <v>407</v>
      </c>
      <c r="I11" s="138" t="s">
        <v>364</v>
      </c>
      <c r="J11" s="148" t="s">
        <v>335</v>
      </c>
      <c r="K11" s="147">
        <v>2</v>
      </c>
      <c r="L11" s="152">
        <v>251.17</v>
      </c>
      <c r="M11" s="150">
        <v>502.34</v>
      </c>
      <c r="N11" s="153">
        <v>1067</v>
      </c>
      <c r="O11" s="154">
        <v>44273</v>
      </c>
      <c r="P11" s="155">
        <v>45340</v>
      </c>
      <c r="Q11" s="156">
        <v>550</v>
      </c>
      <c r="R11" s="157" t="s">
        <v>150</v>
      </c>
      <c r="S11" s="158" t="s">
        <v>20</v>
      </c>
      <c r="T11" s="159" t="s">
        <v>394</v>
      </c>
    </row>
    <row r="12" spans="1:20" ht="124.5" customHeight="1" x14ac:dyDescent="0.2">
      <c r="A12" s="147">
        <v>7</v>
      </c>
      <c r="B12" s="148" t="s">
        <v>56</v>
      </c>
      <c r="C12" s="147" t="s">
        <v>146</v>
      </c>
      <c r="D12" s="149" t="s">
        <v>321</v>
      </c>
      <c r="E12" s="150" t="s">
        <v>345</v>
      </c>
      <c r="F12" s="160" t="s">
        <v>442</v>
      </c>
      <c r="G12" s="147" t="s">
        <v>81</v>
      </c>
      <c r="H12" s="147" t="s">
        <v>347</v>
      </c>
      <c r="I12" s="138" t="s">
        <v>366</v>
      </c>
      <c r="J12" s="148" t="s">
        <v>335</v>
      </c>
      <c r="K12" s="147">
        <v>93.2</v>
      </c>
      <c r="L12" s="152">
        <v>172.79</v>
      </c>
      <c r="M12" s="150">
        <v>16104.028</v>
      </c>
      <c r="N12" s="153">
        <v>1826</v>
      </c>
      <c r="O12" s="154">
        <v>44343</v>
      </c>
      <c r="P12" s="155">
        <v>46169</v>
      </c>
      <c r="Q12" s="156">
        <v>1379</v>
      </c>
      <c r="R12" s="157" t="s">
        <v>150</v>
      </c>
      <c r="S12" s="158" t="s">
        <v>20</v>
      </c>
      <c r="T12" s="159" t="s">
        <v>404</v>
      </c>
    </row>
    <row r="13" spans="1:20" ht="78.75" x14ac:dyDescent="0.2">
      <c r="A13" s="147">
        <v>8</v>
      </c>
      <c r="B13" s="148" t="s">
        <v>56</v>
      </c>
      <c r="C13" s="147" t="s">
        <v>146</v>
      </c>
      <c r="D13" s="149" t="s">
        <v>321</v>
      </c>
      <c r="E13" s="150" t="s">
        <v>345</v>
      </c>
      <c r="F13" s="160" t="s">
        <v>441</v>
      </c>
      <c r="G13" s="147" t="s">
        <v>81</v>
      </c>
      <c r="H13" s="147" t="s">
        <v>391</v>
      </c>
      <c r="I13" s="138" t="s">
        <v>390</v>
      </c>
      <c r="J13" s="148" t="s">
        <v>335</v>
      </c>
      <c r="K13" s="147">
        <v>93</v>
      </c>
      <c r="L13" s="152">
        <v>206.45</v>
      </c>
      <c r="M13" s="150">
        <v>19199.849999999999</v>
      </c>
      <c r="N13" s="153">
        <v>1826</v>
      </c>
      <c r="O13" s="154">
        <v>44278</v>
      </c>
      <c r="P13" s="155">
        <v>46104</v>
      </c>
      <c r="Q13" s="156">
        <v>1314</v>
      </c>
      <c r="R13" s="157" t="s">
        <v>150</v>
      </c>
      <c r="S13" s="158" t="s">
        <v>20</v>
      </c>
      <c r="T13" s="159" t="s">
        <v>400</v>
      </c>
    </row>
    <row r="14" spans="1:20" ht="78.75" x14ac:dyDescent="0.2">
      <c r="A14" s="147">
        <v>9</v>
      </c>
      <c r="B14" s="148" t="s">
        <v>56</v>
      </c>
      <c r="C14" s="147" t="s">
        <v>146</v>
      </c>
      <c r="D14" s="149" t="s">
        <v>321</v>
      </c>
      <c r="E14" s="150" t="s">
        <v>345</v>
      </c>
      <c r="F14" s="151" t="s">
        <v>447</v>
      </c>
      <c r="G14" s="147" t="s">
        <v>293</v>
      </c>
      <c r="H14" s="147" t="s">
        <v>351</v>
      </c>
      <c r="I14" s="163" t="s">
        <v>294</v>
      </c>
      <c r="J14" s="148" t="s">
        <v>335</v>
      </c>
      <c r="K14" s="147">
        <v>15.5</v>
      </c>
      <c r="L14" s="164">
        <v>176.06306586618004</v>
      </c>
      <c r="M14" s="150">
        <v>2726.48</v>
      </c>
      <c r="N14" s="153">
        <v>1065</v>
      </c>
      <c r="O14" s="154">
        <v>43696</v>
      </c>
      <c r="P14" s="155">
        <v>44761</v>
      </c>
      <c r="Q14" s="156">
        <v>-29</v>
      </c>
      <c r="R14" s="157" t="s">
        <v>597</v>
      </c>
      <c r="S14" s="158" t="s">
        <v>20</v>
      </c>
      <c r="T14" s="159" t="s">
        <v>402</v>
      </c>
    </row>
    <row r="15" spans="1:20" ht="78.75" x14ac:dyDescent="0.2">
      <c r="A15" s="166">
        <v>10</v>
      </c>
      <c r="B15" s="167" t="s">
        <v>56</v>
      </c>
      <c r="C15" s="168"/>
      <c r="D15" s="169" t="s">
        <v>321</v>
      </c>
      <c r="E15" s="170" t="s">
        <v>345</v>
      </c>
      <c r="F15" s="170"/>
      <c r="G15" s="171" t="s">
        <v>327</v>
      </c>
      <c r="H15" s="172" t="s">
        <v>343</v>
      </c>
      <c r="I15" s="173" t="s">
        <v>325</v>
      </c>
      <c r="J15" s="174" t="s">
        <v>335</v>
      </c>
      <c r="K15" s="171">
        <v>24.1</v>
      </c>
      <c r="L15" s="170">
        <v>138.53383811545737</v>
      </c>
      <c r="M15" s="170">
        <v>3335.61</v>
      </c>
      <c r="N15" s="175"/>
      <c r="O15" s="176"/>
      <c r="P15" s="177"/>
      <c r="Q15" s="178">
        <v>-44790</v>
      </c>
      <c r="R15" s="179" t="s">
        <v>32</v>
      </c>
      <c r="S15" s="180" t="s">
        <v>20</v>
      </c>
      <c r="T15" s="181" t="s">
        <v>110</v>
      </c>
    </row>
    <row r="16" spans="1:20" ht="78.75" x14ac:dyDescent="0.2">
      <c r="A16" s="166"/>
      <c r="B16" s="174" t="s">
        <v>56</v>
      </c>
      <c r="C16" s="166" t="s">
        <v>146</v>
      </c>
      <c r="D16" s="169" t="s">
        <v>321</v>
      </c>
      <c r="E16" s="170" t="s">
        <v>345</v>
      </c>
      <c r="F16" s="182" t="s">
        <v>727</v>
      </c>
      <c r="G16" s="166" t="s">
        <v>336</v>
      </c>
      <c r="H16" s="166" t="s">
        <v>346</v>
      </c>
      <c r="I16" s="183" t="s">
        <v>337</v>
      </c>
      <c r="J16" s="174" t="s">
        <v>335</v>
      </c>
      <c r="K16" s="166">
        <v>30.2</v>
      </c>
      <c r="L16" s="171">
        <v>70.86</v>
      </c>
      <c r="M16" s="170">
        <v>2139.9699999999998</v>
      </c>
      <c r="N16" s="184">
        <v>1065</v>
      </c>
      <c r="O16" s="176">
        <v>43537</v>
      </c>
      <c r="P16" s="185">
        <v>44603</v>
      </c>
      <c r="Q16" s="178">
        <v>-187</v>
      </c>
      <c r="R16" s="186" t="s">
        <v>150</v>
      </c>
      <c r="S16" s="187" t="s">
        <v>20</v>
      </c>
      <c r="T16" s="188" t="s">
        <v>399</v>
      </c>
    </row>
    <row r="17" spans="1:20" ht="78.75" x14ac:dyDescent="0.2">
      <c r="A17" s="166"/>
      <c r="B17" s="174" t="s">
        <v>56</v>
      </c>
      <c r="C17" s="166" t="s">
        <v>146</v>
      </c>
      <c r="D17" s="169" t="s">
        <v>321</v>
      </c>
      <c r="E17" s="170" t="s">
        <v>345</v>
      </c>
      <c r="F17" s="182" t="s">
        <v>727</v>
      </c>
      <c r="G17" s="166" t="s">
        <v>336</v>
      </c>
      <c r="H17" s="166" t="s">
        <v>346</v>
      </c>
      <c r="I17" s="183"/>
      <c r="J17" s="174" t="s">
        <v>335</v>
      </c>
      <c r="K17" s="166" t="s">
        <v>123</v>
      </c>
      <c r="L17" s="171">
        <v>0</v>
      </c>
      <c r="M17" s="170">
        <v>380.33</v>
      </c>
      <c r="N17" s="184">
        <v>1065</v>
      </c>
      <c r="O17" s="176">
        <v>43537</v>
      </c>
      <c r="P17" s="185">
        <v>44603</v>
      </c>
      <c r="Q17" s="178">
        <v>-187</v>
      </c>
      <c r="R17" s="186" t="s">
        <v>150</v>
      </c>
      <c r="S17" s="187" t="s">
        <v>20</v>
      </c>
      <c r="T17" s="189" t="s">
        <v>338</v>
      </c>
    </row>
    <row r="18" spans="1:20" ht="78.75" x14ac:dyDescent="0.2">
      <c r="A18" s="190"/>
      <c r="B18" s="191" t="s">
        <v>56</v>
      </c>
      <c r="C18" s="190" t="s">
        <v>146</v>
      </c>
      <c r="D18" s="192" t="s">
        <v>321</v>
      </c>
      <c r="E18" s="193" t="s">
        <v>345</v>
      </c>
      <c r="F18" s="194" t="s">
        <v>733</v>
      </c>
      <c r="G18" s="190" t="s">
        <v>734</v>
      </c>
      <c r="H18" s="190" t="s">
        <v>335</v>
      </c>
      <c r="I18" s="195" t="s">
        <v>735</v>
      </c>
      <c r="J18" s="191" t="s">
        <v>335</v>
      </c>
      <c r="K18" s="190">
        <v>2</v>
      </c>
      <c r="L18" s="196">
        <v>90</v>
      </c>
      <c r="M18" s="193">
        <v>180</v>
      </c>
      <c r="N18" s="153">
        <v>1825</v>
      </c>
      <c r="O18" s="197">
        <v>44682</v>
      </c>
      <c r="P18" s="198">
        <v>46507</v>
      </c>
      <c r="Q18" s="156">
        <v>1717</v>
      </c>
      <c r="R18" s="157" t="s">
        <v>150</v>
      </c>
      <c r="S18" s="199" t="s">
        <v>20</v>
      </c>
      <c r="T18" s="200" t="s">
        <v>736</v>
      </c>
    </row>
    <row r="19" spans="1:20" ht="78.75" x14ac:dyDescent="0.2">
      <c r="A19" s="147">
        <v>1</v>
      </c>
      <c r="B19" s="148" t="s">
        <v>56</v>
      </c>
      <c r="C19" s="147" t="s">
        <v>146</v>
      </c>
      <c r="D19" s="149" t="s">
        <v>321</v>
      </c>
      <c r="E19" s="150" t="s">
        <v>345</v>
      </c>
      <c r="F19" s="160" t="s">
        <v>444</v>
      </c>
      <c r="G19" s="147" t="s">
        <v>86</v>
      </c>
      <c r="H19" s="147" t="s">
        <v>391</v>
      </c>
      <c r="I19" s="138" t="s">
        <v>363</v>
      </c>
      <c r="J19" s="148" t="s">
        <v>335</v>
      </c>
      <c r="K19" s="147">
        <v>62.1</v>
      </c>
      <c r="L19" s="152">
        <v>4.5999999999999996</v>
      </c>
      <c r="M19" s="150">
        <v>286.02</v>
      </c>
      <c r="N19" s="153">
        <v>793</v>
      </c>
      <c r="O19" s="154">
        <v>44287</v>
      </c>
      <c r="P19" s="155">
        <v>45080</v>
      </c>
      <c r="Q19" s="156">
        <v>290</v>
      </c>
      <c r="R19" s="157" t="s">
        <v>150</v>
      </c>
      <c r="S19" s="158" t="s">
        <v>20</v>
      </c>
      <c r="T19" s="159" t="s">
        <v>400</v>
      </c>
    </row>
    <row r="20" spans="1:20" ht="78.75" x14ac:dyDescent="0.2">
      <c r="A20" s="147"/>
      <c r="B20" s="149" t="s">
        <v>793</v>
      </c>
      <c r="C20" s="147" t="s">
        <v>146</v>
      </c>
      <c r="D20" s="147" t="s">
        <v>808</v>
      </c>
      <c r="E20" s="150" t="s">
        <v>345</v>
      </c>
      <c r="F20" s="161" t="s">
        <v>796</v>
      </c>
      <c r="G20" s="147" t="s">
        <v>794</v>
      </c>
      <c r="H20" s="147" t="s">
        <v>795</v>
      </c>
      <c r="I20" s="138" t="s">
        <v>799</v>
      </c>
      <c r="J20" s="148" t="s">
        <v>335</v>
      </c>
      <c r="K20" s="147">
        <v>79.36</v>
      </c>
      <c r="L20" s="158">
        <v>189.04</v>
      </c>
      <c r="M20" s="201">
        <v>15002.47</v>
      </c>
      <c r="N20" s="153">
        <v>1065</v>
      </c>
      <c r="O20" s="155">
        <v>44706</v>
      </c>
      <c r="P20" s="155">
        <v>45771</v>
      </c>
      <c r="Q20" s="156">
        <v>981</v>
      </c>
      <c r="R20" s="157" t="s">
        <v>150</v>
      </c>
      <c r="S20" s="158" t="s">
        <v>787</v>
      </c>
      <c r="T20" s="202" t="s">
        <v>805</v>
      </c>
    </row>
    <row r="21" spans="1:20" ht="78.75" x14ac:dyDescent="0.2">
      <c r="A21" s="147"/>
      <c r="B21" s="148" t="s">
        <v>56</v>
      </c>
      <c r="C21" s="147" t="s">
        <v>146</v>
      </c>
      <c r="D21" s="147" t="s">
        <v>808</v>
      </c>
      <c r="E21" s="150" t="s">
        <v>335</v>
      </c>
      <c r="F21" s="160" t="s">
        <v>815</v>
      </c>
      <c r="G21" s="147" t="s">
        <v>816</v>
      </c>
      <c r="H21" s="147" t="s">
        <v>817</v>
      </c>
      <c r="I21" s="161" t="s">
        <v>818</v>
      </c>
      <c r="J21" s="148" t="s">
        <v>335</v>
      </c>
      <c r="K21" s="147">
        <v>15.5</v>
      </c>
      <c r="L21" s="158">
        <v>226.62</v>
      </c>
      <c r="M21" s="201">
        <v>3512.76</v>
      </c>
      <c r="N21" s="153"/>
      <c r="O21" s="155">
        <v>44762</v>
      </c>
      <c r="P21" s="155">
        <v>45827</v>
      </c>
      <c r="Q21" s="156"/>
      <c r="R21" s="157" t="s">
        <v>150</v>
      </c>
      <c r="S21" s="158" t="s">
        <v>787</v>
      </c>
      <c r="T21" s="202" t="s">
        <v>805</v>
      </c>
    </row>
  </sheetData>
  <conditionalFormatting sqref="Q1:Q21">
    <cfRule type="dataBar" priority="1">
      <dataBar>
        <cfvo type="min"/>
        <cfvo type="num" val="999"/>
        <color rgb="FF638EC6"/>
      </dataBar>
      <extLst>
        <ext xmlns:x14="http://schemas.microsoft.com/office/spreadsheetml/2009/9/main" uri="{B025F937-C7B1-47D3-B67F-A62EFF666E3E}">
          <x14:id>{42100EE3-CDC4-4A10-A62C-D2008C881C04}</x14:id>
        </ext>
      </extLst>
    </cfRule>
  </conditionalFormatting>
  <hyperlinks>
    <hyperlink ref="I6" r:id="rId1" xr:uid="{00000000-0004-0000-0100-000000000000}"/>
    <hyperlink ref="I12" r:id="rId2" xr:uid="{00000000-0004-0000-0100-000001000000}"/>
    <hyperlink ref="I4" r:id="rId3" xr:uid="{00000000-0004-0000-0100-000002000000}"/>
    <hyperlink ref="I7" r:id="rId4" xr:uid="{00000000-0004-0000-0100-000003000000}"/>
    <hyperlink ref="I10" r:id="rId5" xr:uid="{00000000-0004-0000-0100-000004000000}"/>
    <hyperlink ref="I13" r:id="rId6" xr:uid="{00000000-0004-0000-0100-000005000000}"/>
    <hyperlink ref="I19" r:id="rId7" xr:uid="{00000000-0004-0000-0100-000006000000}"/>
    <hyperlink ref="I11" r:id="rId8" xr:uid="{00000000-0004-0000-0100-000007000000}"/>
    <hyperlink ref="I8" r:id="rId9" xr:uid="{00000000-0004-0000-0100-000008000000}"/>
    <hyperlink ref="I14" r:id="rId10" xr:uid="{00000000-0004-0000-0100-000009000000}"/>
    <hyperlink ref="I15" r:id="rId11" xr:uid="{00000000-0004-0000-0100-00000A000000}"/>
    <hyperlink ref="I16" r:id="rId12" xr:uid="{00000000-0004-0000-0100-00000B000000}"/>
    <hyperlink ref="I9" r:id="rId13" xr:uid="{00000000-0004-0000-0100-00000C000000}"/>
    <hyperlink ref="I5" r:id="rId14" xr:uid="{00000000-0004-0000-0100-00000D000000}"/>
    <hyperlink ref="I2" r:id="rId15" xr:uid="{00000000-0004-0000-0100-00000E000000}"/>
    <hyperlink ref="F4" r:id="rId16" xr:uid="{00000000-0004-0000-0100-00000F000000}"/>
    <hyperlink ref="F13" r:id="rId17" xr:uid="{00000000-0004-0000-0100-000010000000}"/>
    <hyperlink ref="F12" r:id="rId18" xr:uid="{00000000-0004-0000-0100-000011000000}"/>
    <hyperlink ref="F10" r:id="rId19" xr:uid="{00000000-0004-0000-0100-000012000000}"/>
    <hyperlink ref="F19" r:id="rId20" xr:uid="{00000000-0004-0000-0100-000013000000}"/>
    <hyperlink ref="F11" r:id="rId21" xr:uid="{00000000-0004-0000-0100-000014000000}"/>
    <hyperlink ref="F5" r:id="rId22" xr:uid="{00000000-0004-0000-0100-000015000000}"/>
    <hyperlink ref="F8" r:id="rId23" xr:uid="{00000000-0004-0000-0100-000016000000}"/>
    <hyperlink ref="F14" r:id="rId24" xr:uid="{00000000-0004-0000-0100-000017000000}"/>
    <hyperlink ref="F16" r:id="rId25" xr:uid="{00000000-0004-0000-0100-000018000000}"/>
    <hyperlink ref="F6" r:id="rId26" xr:uid="{00000000-0004-0000-0100-000019000000}"/>
    <hyperlink ref="F2" r:id="rId27" xr:uid="{00000000-0004-0000-0100-00001A000000}"/>
    <hyperlink ref="F17" r:id="rId28" xr:uid="{00000000-0004-0000-0100-00001B000000}"/>
    <hyperlink ref="F9" r:id="rId29" xr:uid="{00000000-0004-0000-0100-00001C000000}"/>
    <hyperlink ref="F7" r:id="rId30" xr:uid="{00000000-0004-0000-0100-00001D000000}"/>
    <hyperlink ref="I18" r:id="rId31" xr:uid="{00000000-0004-0000-0100-00001E000000}"/>
    <hyperlink ref="F18" r:id="rId32" xr:uid="{00000000-0004-0000-0100-00001F000000}"/>
    <hyperlink ref="I3" r:id="rId33" xr:uid="{00000000-0004-0000-0100-000020000000}"/>
    <hyperlink ref="F3" r:id="rId34" xr:uid="{00000000-0004-0000-0100-000021000000}"/>
    <hyperlink ref="F20" r:id="rId35" xr:uid="{00000000-0004-0000-0100-000022000000}"/>
    <hyperlink ref="I20" r:id="rId36" xr:uid="{00000000-0004-0000-0100-000023000000}"/>
    <hyperlink ref="I21" r:id="rId37" xr:uid="{00000000-0004-0000-0100-000024000000}"/>
  </hyperlinks>
  <pageMargins left="0.7" right="0.7" top="0.75" bottom="0.75" header="0.3" footer="0.3"/>
  <pageSetup paperSize="9" orientation="portrait" verticalDpi="0" r:id="rId38"/>
  <legacyDrawing r:id="rId39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100EE3-CDC4-4A10-A62C-D2008C881C04}">
            <x14:dataBar minLength="0" maxLength="100" border="1" negativeBarBorderColorSameAsPositive="0" axisPosition="none">
              <x14:cfvo type="min"/>
              <x14:cfvo type="num">
                <xm:f>999</xm:f>
              </x14:cfvo>
              <x14:borderColor rgb="FF638EC6"/>
              <x14:negativeFillColor rgb="FFFF0000"/>
              <x14:negativeBorderColor rgb="FFFF0000"/>
            </x14:dataBar>
          </x14:cfRule>
          <xm:sqref>Q1:Q21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zoomScaleNormal="100" workbookViewId="0">
      <selection activeCell="C14" sqref="C14"/>
    </sheetView>
  </sheetViews>
  <sheetFormatPr defaultRowHeight="15" x14ac:dyDescent="0.25"/>
  <cols>
    <col min="1" max="1" width="4.7109375" customWidth="1"/>
    <col min="2" max="2" width="10.28515625" customWidth="1"/>
    <col min="3" max="3" width="11" customWidth="1"/>
  </cols>
  <sheetData>
    <row r="1" spans="1:3" ht="17.25" x14ac:dyDescent="0.25">
      <c r="A1" s="270" t="s">
        <v>272</v>
      </c>
      <c r="B1" s="270"/>
      <c r="C1" s="270"/>
    </row>
    <row r="2" spans="1:3" ht="30" x14ac:dyDescent="0.25">
      <c r="A2" s="14" t="s">
        <v>1</v>
      </c>
      <c r="B2" s="14" t="s">
        <v>271</v>
      </c>
      <c r="C2" s="14" t="s">
        <v>285</v>
      </c>
    </row>
    <row r="3" spans="1:3" ht="15.75" thickBot="1" x14ac:dyDescent="0.3">
      <c r="A3" s="15">
        <v>1</v>
      </c>
      <c r="B3" s="16" t="s">
        <v>273</v>
      </c>
      <c r="C3" s="16">
        <v>1.01</v>
      </c>
    </row>
    <row r="4" spans="1:3" ht="15.75" thickBot="1" x14ac:dyDescent="0.3">
      <c r="A4" s="17">
        <v>2</v>
      </c>
      <c r="B4" s="18" t="s">
        <v>274</v>
      </c>
      <c r="C4" s="18">
        <v>1.0049999999999999</v>
      </c>
    </row>
    <row r="5" spans="1:3" ht="15.75" thickBot="1" x14ac:dyDescent="0.3">
      <c r="A5" s="17">
        <v>3</v>
      </c>
      <c r="B5" s="18" t="s">
        <v>275</v>
      </c>
      <c r="C5" s="18">
        <v>1.0089999999999999</v>
      </c>
    </row>
    <row r="6" spans="1:3" ht="15.75" thickBot="1" x14ac:dyDescent="0.3">
      <c r="A6" s="19">
        <v>4</v>
      </c>
      <c r="B6" s="20" t="s">
        <v>276</v>
      </c>
      <c r="C6" s="20">
        <v>1.01</v>
      </c>
    </row>
    <row r="7" spans="1:3" ht="15.75" thickBot="1" x14ac:dyDescent="0.3">
      <c r="A7" s="17">
        <v>5</v>
      </c>
      <c r="B7" s="18" t="s">
        <v>277</v>
      </c>
      <c r="C7" s="18">
        <v>1.0069999999999999</v>
      </c>
    </row>
    <row r="8" spans="1:3" ht="15.75" thickBot="1" x14ac:dyDescent="0.3">
      <c r="A8" s="19">
        <v>6</v>
      </c>
      <c r="B8" s="20" t="s">
        <v>278</v>
      </c>
      <c r="C8" s="20">
        <v>0.995</v>
      </c>
    </row>
    <row r="9" spans="1:3" ht="15.75" thickBot="1" x14ac:dyDescent="0.3">
      <c r="A9" s="17">
        <v>7</v>
      </c>
      <c r="B9" s="18" t="s">
        <v>279</v>
      </c>
      <c r="C9" s="18">
        <v>0.99399999999999999</v>
      </c>
    </row>
    <row r="10" spans="1:3" ht="15.75" thickBot="1" x14ac:dyDescent="0.3">
      <c r="A10" s="17">
        <v>8</v>
      </c>
      <c r="B10" s="18" t="s">
        <v>280</v>
      </c>
      <c r="C10" s="18">
        <v>0.997</v>
      </c>
    </row>
    <row r="11" spans="1:3" ht="15.75" thickBot="1" x14ac:dyDescent="0.3">
      <c r="A11" s="19">
        <v>9</v>
      </c>
      <c r="B11" s="20" t="s">
        <v>281</v>
      </c>
      <c r="C11" s="20">
        <v>1.0069999999999999</v>
      </c>
    </row>
    <row r="12" spans="1:3" ht="15.75" thickBot="1" x14ac:dyDescent="0.3">
      <c r="A12" s="17">
        <v>10</v>
      </c>
      <c r="B12" s="18" t="s">
        <v>282</v>
      </c>
      <c r="C12" s="18">
        <v>1.0069999999999999</v>
      </c>
    </row>
    <row r="13" spans="1:3" ht="15.75" thickBot="1" x14ac:dyDescent="0.3">
      <c r="A13" s="17">
        <v>11</v>
      </c>
      <c r="B13" s="18" t="s">
        <v>283</v>
      </c>
      <c r="C13" s="18">
        <v>1.0009999999999999</v>
      </c>
    </row>
    <row r="14" spans="1:3" ht="15.75" thickBot="1" x14ac:dyDescent="0.3">
      <c r="A14" s="17">
        <v>12</v>
      </c>
      <c r="B14" s="18" t="s">
        <v>284</v>
      </c>
      <c r="C14" s="18">
        <v>1</v>
      </c>
    </row>
    <row r="15" spans="1:3" x14ac:dyDescent="0.25">
      <c r="C15">
        <f>PRODUCT(C8,C9:C14)</f>
        <v>1.0009160239304122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F70"/>
  <sheetViews>
    <sheetView zoomScale="90" zoomScaleNormal="90" workbookViewId="0">
      <selection sqref="A1:F70"/>
    </sheetView>
  </sheetViews>
  <sheetFormatPr defaultColWidth="14.28515625" defaultRowHeight="15.75" x14ac:dyDescent="0.25"/>
  <cols>
    <col min="1" max="1" width="7.5703125" style="25" customWidth="1"/>
    <col min="2" max="2" width="28.7109375" style="39" customWidth="1"/>
    <col min="3" max="3" width="31" style="34" customWidth="1"/>
    <col min="4" max="4" width="34.5703125" style="39" customWidth="1"/>
    <col min="5" max="16384" width="14.28515625" style="25"/>
  </cols>
  <sheetData>
    <row r="1" spans="1:6" x14ac:dyDescent="0.25">
      <c r="A1" s="22"/>
      <c r="B1" s="23"/>
      <c r="C1" s="24" t="s">
        <v>0</v>
      </c>
      <c r="D1" s="40">
        <f ca="1">TODAY()</f>
        <v>45644</v>
      </c>
    </row>
    <row r="2" spans="1:6" s="28" customFormat="1" ht="47.25" customHeight="1" x14ac:dyDescent="0.25">
      <c r="A2" s="26" t="s">
        <v>1</v>
      </c>
      <c r="B2" s="26" t="s">
        <v>2</v>
      </c>
      <c r="C2" s="26" t="s">
        <v>286</v>
      </c>
      <c r="D2" s="27" t="s">
        <v>304</v>
      </c>
      <c r="E2" s="26" t="s">
        <v>305</v>
      </c>
      <c r="F2" s="26" t="s">
        <v>306</v>
      </c>
    </row>
    <row r="3" spans="1:6" ht="63" hidden="1" x14ac:dyDescent="0.25">
      <c r="A3" s="29" t="str">
        <f t="shared" ref="A3:A66" si="0">IFERROR(IF(SUBTOTAL(3,B3:E3),A2+1,A2),1)</f>
        <v xml:space="preserve">  № з/п</v>
      </c>
      <c r="B3" s="30" t="s">
        <v>13</v>
      </c>
      <c r="C3" s="31" t="s">
        <v>14</v>
      </c>
      <c r="D3" s="22"/>
      <c r="E3" s="22"/>
      <c r="F3" s="22"/>
    </row>
    <row r="4" spans="1:6" ht="31.5" hidden="1" x14ac:dyDescent="0.25">
      <c r="A4" s="29" t="str">
        <f t="shared" si="0"/>
        <v xml:space="preserve">  № з/п</v>
      </c>
      <c r="B4" s="21" t="s">
        <v>13</v>
      </c>
      <c r="C4" s="33" t="s">
        <v>16</v>
      </c>
      <c r="D4" s="22"/>
      <c r="E4" s="22"/>
      <c r="F4" s="22"/>
    </row>
    <row r="5" spans="1:6" ht="31.5" hidden="1" x14ac:dyDescent="0.25">
      <c r="A5" s="29" t="str">
        <f t="shared" si="0"/>
        <v xml:space="preserve">  № з/п</v>
      </c>
      <c r="B5" s="30" t="s">
        <v>13</v>
      </c>
      <c r="C5" s="32" t="s">
        <v>18</v>
      </c>
      <c r="D5" s="22"/>
      <c r="E5" s="22"/>
      <c r="F5" s="22"/>
    </row>
    <row r="6" spans="1:6" ht="31.5" hidden="1" x14ac:dyDescent="0.25">
      <c r="A6" s="29" t="str">
        <f t="shared" si="0"/>
        <v xml:space="preserve">  № з/п</v>
      </c>
      <c r="B6" s="21" t="s">
        <v>13</v>
      </c>
      <c r="C6" s="33" t="s">
        <v>21</v>
      </c>
      <c r="D6" s="22"/>
      <c r="E6" s="22"/>
      <c r="F6" s="22"/>
    </row>
    <row r="7" spans="1:6" ht="31.5" hidden="1" x14ac:dyDescent="0.25">
      <c r="A7" s="29" t="str">
        <f t="shared" si="0"/>
        <v xml:space="preserve">  № з/п</v>
      </c>
      <c r="B7" s="21" t="s">
        <v>24</v>
      </c>
      <c r="C7" s="33" t="s">
        <v>34</v>
      </c>
      <c r="D7" s="22"/>
      <c r="E7" s="22"/>
      <c r="F7" s="22"/>
    </row>
    <row r="8" spans="1:6" ht="31.5" hidden="1" x14ac:dyDescent="0.25">
      <c r="A8" s="29" t="str">
        <f t="shared" si="0"/>
        <v xml:space="preserve">  № з/п</v>
      </c>
      <c r="B8" s="21" t="s">
        <v>24</v>
      </c>
      <c r="C8" s="33" t="s">
        <v>27</v>
      </c>
      <c r="D8" s="22"/>
      <c r="E8" s="22"/>
      <c r="F8" s="22"/>
    </row>
    <row r="9" spans="1:6" ht="47.25" hidden="1" x14ac:dyDescent="0.25">
      <c r="A9" s="29" t="str">
        <f t="shared" si="0"/>
        <v xml:space="preserve">  № з/п</v>
      </c>
      <c r="B9" s="21" t="s">
        <v>24</v>
      </c>
      <c r="C9" s="33" t="s">
        <v>25</v>
      </c>
      <c r="D9" s="22"/>
      <c r="E9" s="22"/>
      <c r="F9" s="22"/>
    </row>
    <row r="10" spans="1:6" ht="47.25" hidden="1" x14ac:dyDescent="0.25">
      <c r="A10" s="29" t="str">
        <f t="shared" si="0"/>
        <v xml:space="preserve">  № з/п</v>
      </c>
      <c r="B10" s="21" t="s">
        <v>24</v>
      </c>
      <c r="C10" s="33" t="s">
        <v>29</v>
      </c>
      <c r="D10" s="22"/>
      <c r="E10" s="22"/>
      <c r="F10" s="22"/>
    </row>
    <row r="11" spans="1:6" ht="31.5" hidden="1" x14ac:dyDescent="0.25">
      <c r="A11" s="29" t="str">
        <f t="shared" si="0"/>
        <v xml:space="preserve">  № з/п</v>
      </c>
      <c r="B11" s="21" t="s">
        <v>24</v>
      </c>
      <c r="C11" s="33" t="s">
        <v>31</v>
      </c>
      <c r="D11" s="22"/>
      <c r="E11" s="22"/>
      <c r="F11" s="22"/>
    </row>
    <row r="12" spans="1:6" ht="47.25" hidden="1" x14ac:dyDescent="0.25">
      <c r="A12" s="29" t="str">
        <f t="shared" si="0"/>
        <v xml:space="preserve">  № з/п</v>
      </c>
      <c r="B12" s="21" t="s">
        <v>42</v>
      </c>
      <c r="C12" s="33" t="s">
        <v>43</v>
      </c>
      <c r="D12" s="22"/>
      <c r="E12" s="22"/>
      <c r="F12" s="22"/>
    </row>
    <row r="13" spans="1:6" ht="31.5" hidden="1" x14ac:dyDescent="0.25">
      <c r="A13" s="29" t="str">
        <f t="shared" si="0"/>
        <v xml:space="preserve">  № з/п</v>
      </c>
      <c r="B13" s="21" t="s">
        <v>42</v>
      </c>
      <c r="C13" s="33" t="s">
        <v>52</v>
      </c>
      <c r="D13" s="22"/>
      <c r="E13" s="22"/>
      <c r="F13" s="22"/>
    </row>
    <row r="14" spans="1:6" ht="31.5" hidden="1" x14ac:dyDescent="0.25">
      <c r="A14" s="29" t="str">
        <f t="shared" si="0"/>
        <v xml:space="preserve">  № з/п</v>
      </c>
      <c r="B14" s="21" t="s">
        <v>42</v>
      </c>
      <c r="C14" s="33" t="s">
        <v>54</v>
      </c>
      <c r="D14" s="22"/>
      <c r="E14" s="22"/>
      <c r="F14" s="22"/>
    </row>
    <row r="15" spans="1:6" ht="31.5" hidden="1" x14ac:dyDescent="0.25">
      <c r="A15" s="29" t="str">
        <f t="shared" si="0"/>
        <v xml:space="preserve">  № з/п</v>
      </c>
      <c r="B15" s="21" t="s">
        <v>42</v>
      </c>
      <c r="C15" s="33" t="s">
        <v>44</v>
      </c>
      <c r="D15" s="22"/>
      <c r="E15" s="22"/>
      <c r="F15" s="22"/>
    </row>
    <row r="16" spans="1:6" ht="47.25" hidden="1" x14ac:dyDescent="0.25">
      <c r="A16" s="29" t="str">
        <f t="shared" si="0"/>
        <v xml:space="preserve">  № з/п</v>
      </c>
      <c r="B16" s="21" t="s">
        <v>42</v>
      </c>
      <c r="C16" s="33" t="s">
        <v>47</v>
      </c>
      <c r="D16" s="22"/>
      <c r="E16" s="22"/>
      <c r="F16" s="22"/>
    </row>
    <row r="17" spans="1:6" ht="31.5" hidden="1" x14ac:dyDescent="0.25">
      <c r="A17" s="29" t="str">
        <f t="shared" si="0"/>
        <v xml:space="preserve">  № з/п</v>
      </c>
      <c r="B17" s="21" t="s">
        <v>42</v>
      </c>
      <c r="C17" s="33" t="s">
        <v>266</v>
      </c>
      <c r="D17" s="22"/>
      <c r="E17" s="22"/>
      <c r="F17" s="22"/>
    </row>
    <row r="18" spans="1:6" ht="47.25" hidden="1" x14ac:dyDescent="0.25">
      <c r="A18" s="29" t="str">
        <f t="shared" si="0"/>
        <v xml:space="preserve">  № з/п</v>
      </c>
      <c r="B18" s="21" t="s">
        <v>42</v>
      </c>
      <c r="C18" s="33" t="s">
        <v>265</v>
      </c>
      <c r="D18" s="22"/>
      <c r="E18" s="22"/>
      <c r="F18" s="22"/>
    </row>
    <row r="19" spans="1:6" ht="31.5" hidden="1" x14ac:dyDescent="0.25">
      <c r="A19" s="29" t="str">
        <f t="shared" si="0"/>
        <v xml:space="preserve">  № з/п</v>
      </c>
      <c r="B19" s="21" t="s">
        <v>56</v>
      </c>
      <c r="C19" s="33" t="s">
        <v>89</v>
      </c>
      <c r="D19" s="22"/>
      <c r="E19" s="22"/>
      <c r="F19" s="22"/>
    </row>
    <row r="20" spans="1:6" ht="63" hidden="1" x14ac:dyDescent="0.25">
      <c r="A20" s="29" t="str">
        <f t="shared" si="0"/>
        <v xml:space="preserve">  № з/п</v>
      </c>
      <c r="B20" s="21" t="s">
        <v>56</v>
      </c>
      <c r="C20" s="33" t="s">
        <v>118</v>
      </c>
      <c r="D20" s="22"/>
      <c r="E20" s="22"/>
      <c r="F20" s="22"/>
    </row>
    <row r="21" spans="1:6" ht="31.5" x14ac:dyDescent="0.25">
      <c r="A21" s="29">
        <f t="shared" si="0"/>
        <v>1</v>
      </c>
      <c r="B21" s="21" t="s">
        <v>56</v>
      </c>
      <c r="C21" s="33" t="s">
        <v>77</v>
      </c>
      <c r="D21" s="22" t="s">
        <v>323</v>
      </c>
      <c r="E21" s="22">
        <v>1.41</v>
      </c>
      <c r="F21" s="22"/>
    </row>
    <row r="22" spans="1:6" ht="63" hidden="1" x14ac:dyDescent="0.25">
      <c r="A22" s="29">
        <f t="shared" si="0"/>
        <v>1</v>
      </c>
      <c r="B22" s="21" t="s">
        <v>56</v>
      </c>
      <c r="C22" s="33" t="s">
        <v>71</v>
      </c>
      <c r="D22" s="22"/>
      <c r="E22" s="22"/>
      <c r="F22" s="22"/>
    </row>
    <row r="23" spans="1:6" s="34" customFormat="1" ht="47.25" hidden="1" x14ac:dyDescent="0.25">
      <c r="A23" s="29">
        <f t="shared" si="0"/>
        <v>1</v>
      </c>
      <c r="B23" s="21" t="s">
        <v>56</v>
      </c>
      <c r="C23" s="33" t="s">
        <v>75</v>
      </c>
      <c r="D23" s="29"/>
      <c r="E23" s="29"/>
      <c r="F23" s="29"/>
    </row>
    <row r="24" spans="1:6" s="34" customFormat="1" ht="47.25" hidden="1" x14ac:dyDescent="0.25">
      <c r="A24" s="29">
        <f t="shared" si="0"/>
        <v>1</v>
      </c>
      <c r="B24" s="21" t="s">
        <v>56</v>
      </c>
      <c r="C24" s="33" t="s">
        <v>78</v>
      </c>
      <c r="D24" s="29"/>
      <c r="E24" s="29"/>
      <c r="F24" s="29"/>
    </row>
    <row r="25" spans="1:6" s="34" customFormat="1" ht="47.25" hidden="1" x14ac:dyDescent="0.25">
      <c r="A25" s="29">
        <f t="shared" si="0"/>
        <v>1</v>
      </c>
      <c r="B25" s="21" t="s">
        <v>56</v>
      </c>
      <c r="C25" s="33" t="s">
        <v>132</v>
      </c>
      <c r="D25" s="29"/>
      <c r="E25" s="29"/>
      <c r="F25" s="29"/>
    </row>
    <row r="26" spans="1:6" s="34" customFormat="1" ht="47.25" hidden="1" x14ac:dyDescent="0.25">
      <c r="A26" s="29">
        <f t="shared" si="0"/>
        <v>1</v>
      </c>
      <c r="B26" s="21" t="s">
        <v>56</v>
      </c>
      <c r="C26" s="33" t="s">
        <v>112</v>
      </c>
      <c r="D26" s="29"/>
      <c r="E26" s="29"/>
      <c r="F26" s="29"/>
    </row>
    <row r="27" spans="1:6" s="34" customFormat="1" ht="31.5" hidden="1" x14ac:dyDescent="0.25">
      <c r="A27" s="29">
        <f t="shared" si="0"/>
        <v>1</v>
      </c>
      <c r="B27" s="21" t="s">
        <v>56</v>
      </c>
      <c r="C27" s="33" t="s">
        <v>134</v>
      </c>
      <c r="D27" s="29"/>
      <c r="E27" s="29"/>
      <c r="F27" s="29"/>
    </row>
    <row r="28" spans="1:6" ht="31.5" hidden="1" x14ac:dyDescent="0.25">
      <c r="A28" s="29">
        <f t="shared" si="0"/>
        <v>1</v>
      </c>
      <c r="B28" s="21" t="s">
        <v>56</v>
      </c>
      <c r="C28" s="33" t="s">
        <v>73</v>
      </c>
      <c r="D28" s="22"/>
      <c r="E28" s="22"/>
      <c r="F28" s="22"/>
    </row>
    <row r="29" spans="1:6" ht="31.5" hidden="1" x14ac:dyDescent="0.25">
      <c r="A29" s="29">
        <f t="shared" si="0"/>
        <v>1</v>
      </c>
      <c r="B29" s="21" t="s">
        <v>56</v>
      </c>
      <c r="C29" s="33" t="s">
        <v>57</v>
      </c>
      <c r="D29" s="22"/>
      <c r="E29" s="22"/>
      <c r="F29" s="22"/>
    </row>
    <row r="30" spans="1:6" ht="31.5" hidden="1" x14ac:dyDescent="0.25">
      <c r="A30" s="29">
        <f t="shared" si="0"/>
        <v>1</v>
      </c>
      <c r="B30" s="21" t="s">
        <v>56</v>
      </c>
      <c r="C30" s="33" t="s">
        <v>62</v>
      </c>
      <c r="D30" s="22"/>
      <c r="E30" s="22"/>
      <c r="F30" s="22"/>
    </row>
    <row r="31" spans="1:6" ht="31.5" hidden="1" x14ac:dyDescent="0.25">
      <c r="A31" s="29">
        <f t="shared" si="0"/>
        <v>1</v>
      </c>
      <c r="B31" s="21" t="s">
        <v>56</v>
      </c>
      <c r="C31" s="271" t="s">
        <v>69</v>
      </c>
      <c r="D31" s="22" t="s">
        <v>307</v>
      </c>
      <c r="E31" s="22">
        <v>1.65</v>
      </c>
      <c r="F31" s="22">
        <v>1.63</v>
      </c>
    </row>
    <row r="32" spans="1:6" ht="31.5" hidden="1" x14ac:dyDescent="0.25">
      <c r="A32" s="29">
        <f t="shared" si="0"/>
        <v>1</v>
      </c>
      <c r="B32" s="21" t="s">
        <v>56</v>
      </c>
      <c r="C32" s="272"/>
      <c r="D32" s="22" t="s">
        <v>308</v>
      </c>
      <c r="E32" s="22">
        <v>1.2170000000000001</v>
      </c>
      <c r="F32" s="22"/>
    </row>
    <row r="33" spans="1:6" ht="31.5" hidden="1" x14ac:dyDescent="0.25">
      <c r="A33" s="29">
        <f t="shared" si="0"/>
        <v>1</v>
      </c>
      <c r="B33" s="21" t="s">
        <v>56</v>
      </c>
      <c r="C33" s="273"/>
      <c r="D33" s="22" t="s">
        <v>309</v>
      </c>
      <c r="E33" s="22">
        <v>1.1419999999999999</v>
      </c>
      <c r="F33" s="22"/>
    </row>
    <row r="34" spans="1:6" ht="31.5" hidden="1" x14ac:dyDescent="0.25">
      <c r="A34" s="29">
        <f t="shared" si="0"/>
        <v>1</v>
      </c>
      <c r="B34" s="21" t="s">
        <v>56</v>
      </c>
      <c r="C34" s="33" t="s">
        <v>84</v>
      </c>
      <c r="D34" s="22"/>
      <c r="E34" s="22"/>
      <c r="F34" s="22"/>
    </row>
    <row r="35" spans="1:6" ht="31.5" hidden="1" x14ac:dyDescent="0.25">
      <c r="A35" s="29">
        <f t="shared" si="0"/>
        <v>1</v>
      </c>
      <c r="B35" s="21" t="s">
        <v>56</v>
      </c>
      <c r="C35" s="33" t="s">
        <v>120</v>
      </c>
      <c r="D35" s="22"/>
      <c r="E35" s="22"/>
      <c r="F35" s="22"/>
    </row>
    <row r="36" spans="1:6" ht="31.5" hidden="1" x14ac:dyDescent="0.25">
      <c r="A36" s="29">
        <f t="shared" si="0"/>
        <v>1</v>
      </c>
      <c r="B36" s="21" t="s">
        <v>56</v>
      </c>
      <c r="C36" s="33" t="s">
        <v>106</v>
      </c>
      <c r="D36" s="22"/>
      <c r="E36" s="22"/>
      <c r="F36" s="22"/>
    </row>
    <row r="37" spans="1:6" ht="47.25" hidden="1" x14ac:dyDescent="0.25">
      <c r="A37" s="29">
        <f t="shared" si="0"/>
        <v>1</v>
      </c>
      <c r="B37" s="21" t="s">
        <v>56</v>
      </c>
      <c r="C37" s="33" t="s">
        <v>70</v>
      </c>
      <c r="D37" s="22"/>
      <c r="E37" s="22"/>
      <c r="F37" s="22"/>
    </row>
    <row r="38" spans="1:6" ht="31.5" hidden="1" x14ac:dyDescent="0.25">
      <c r="A38" s="29">
        <f t="shared" si="0"/>
        <v>1</v>
      </c>
      <c r="B38" s="21" t="s">
        <v>56</v>
      </c>
      <c r="C38" s="33" t="s">
        <v>137</v>
      </c>
      <c r="D38" s="22"/>
      <c r="E38" s="22"/>
      <c r="F38" s="22"/>
    </row>
    <row r="39" spans="1:6" ht="31.5" hidden="1" x14ac:dyDescent="0.25">
      <c r="A39" s="29">
        <f t="shared" si="0"/>
        <v>1</v>
      </c>
      <c r="B39" s="21" t="s">
        <v>56</v>
      </c>
      <c r="C39" s="33" t="s">
        <v>68</v>
      </c>
      <c r="D39" s="22"/>
      <c r="E39" s="22"/>
      <c r="F39" s="22"/>
    </row>
    <row r="40" spans="1:6" ht="31.5" hidden="1" x14ac:dyDescent="0.25">
      <c r="A40" s="29">
        <f t="shared" si="0"/>
        <v>1</v>
      </c>
      <c r="B40" s="21" t="s">
        <v>56</v>
      </c>
      <c r="C40" s="33" t="s">
        <v>59</v>
      </c>
      <c r="D40" s="22"/>
      <c r="E40" s="22"/>
      <c r="F40" s="22"/>
    </row>
    <row r="41" spans="1:6" ht="31.5" hidden="1" x14ac:dyDescent="0.25">
      <c r="A41" s="29">
        <f t="shared" si="0"/>
        <v>1</v>
      </c>
      <c r="B41" s="21" t="s">
        <v>56</v>
      </c>
      <c r="C41" s="33" t="s">
        <v>288</v>
      </c>
      <c r="D41" s="22"/>
      <c r="E41" s="22"/>
      <c r="F41" s="22"/>
    </row>
    <row r="42" spans="1:6" ht="31.5" hidden="1" x14ac:dyDescent="0.25">
      <c r="A42" s="29">
        <f t="shared" si="0"/>
        <v>1</v>
      </c>
      <c r="B42" s="21" t="s">
        <v>56</v>
      </c>
      <c r="C42" s="33" t="s">
        <v>63</v>
      </c>
      <c r="D42" s="22"/>
      <c r="E42" s="22"/>
      <c r="F42" s="22"/>
    </row>
    <row r="43" spans="1:6" ht="31.5" hidden="1" x14ac:dyDescent="0.25">
      <c r="A43" s="29">
        <f t="shared" si="0"/>
        <v>1</v>
      </c>
      <c r="B43" s="21" t="s">
        <v>140</v>
      </c>
      <c r="C43" s="33" t="s">
        <v>141</v>
      </c>
      <c r="D43" s="22"/>
      <c r="E43" s="22"/>
      <c r="F43" s="22"/>
    </row>
    <row r="44" spans="1:6" ht="47.25" hidden="1" x14ac:dyDescent="0.25">
      <c r="A44" s="29">
        <f t="shared" si="0"/>
        <v>1</v>
      </c>
      <c r="B44" s="21" t="s">
        <v>140</v>
      </c>
      <c r="C44" s="33" t="s">
        <v>287</v>
      </c>
      <c r="D44" s="22"/>
      <c r="E44" s="22"/>
      <c r="F44" s="22"/>
    </row>
    <row r="45" spans="1:6" ht="47.25" hidden="1" x14ac:dyDescent="0.25">
      <c r="A45" s="29">
        <f t="shared" si="0"/>
        <v>1</v>
      </c>
      <c r="B45" s="21" t="s">
        <v>140</v>
      </c>
      <c r="C45" s="33" t="s">
        <v>287</v>
      </c>
      <c r="D45" s="22"/>
      <c r="E45" s="22"/>
      <c r="F45" s="22"/>
    </row>
    <row r="46" spans="1:6" ht="47.25" hidden="1" x14ac:dyDescent="0.25">
      <c r="A46" s="29">
        <f t="shared" si="0"/>
        <v>1</v>
      </c>
      <c r="B46" s="21" t="s">
        <v>140</v>
      </c>
      <c r="C46" s="33" t="s">
        <v>290</v>
      </c>
      <c r="D46" s="22"/>
      <c r="E46" s="22"/>
      <c r="F46" s="22"/>
    </row>
    <row r="47" spans="1:6" ht="31.5" hidden="1" x14ac:dyDescent="0.25">
      <c r="A47" s="29">
        <f t="shared" si="0"/>
        <v>1</v>
      </c>
      <c r="B47" s="21" t="s">
        <v>143</v>
      </c>
      <c r="C47" s="33" t="s">
        <v>144</v>
      </c>
      <c r="D47" s="22"/>
      <c r="E47" s="22"/>
      <c r="F47" s="22"/>
    </row>
    <row r="48" spans="1:6" ht="31.5" hidden="1" x14ac:dyDescent="0.25">
      <c r="A48" s="29">
        <f t="shared" si="0"/>
        <v>1</v>
      </c>
      <c r="B48" s="21" t="s">
        <v>145</v>
      </c>
      <c r="C48" s="33" t="s">
        <v>223</v>
      </c>
      <c r="D48" s="22"/>
      <c r="E48" s="22"/>
      <c r="F48" s="22"/>
    </row>
    <row r="49" spans="1:6" hidden="1" x14ac:dyDescent="0.25">
      <c r="A49" s="29">
        <f t="shared" si="0"/>
        <v>1</v>
      </c>
      <c r="B49" s="21" t="s">
        <v>145</v>
      </c>
      <c r="C49" s="33" t="s">
        <v>227</v>
      </c>
      <c r="D49" s="22"/>
      <c r="E49" s="22"/>
      <c r="F49" s="22"/>
    </row>
    <row r="50" spans="1:6" ht="47.25" hidden="1" x14ac:dyDescent="0.25">
      <c r="A50" s="29">
        <f t="shared" si="0"/>
        <v>1</v>
      </c>
      <c r="B50" s="21" t="s">
        <v>145</v>
      </c>
      <c r="C50" s="33" t="s">
        <v>238</v>
      </c>
      <c r="D50" s="22"/>
      <c r="E50" s="22"/>
      <c r="F50" s="22"/>
    </row>
    <row r="51" spans="1:6" ht="47.25" hidden="1" x14ac:dyDescent="0.25">
      <c r="A51" s="29">
        <f t="shared" si="0"/>
        <v>1</v>
      </c>
      <c r="B51" s="21" t="s">
        <v>145</v>
      </c>
      <c r="C51" s="33" t="s">
        <v>244</v>
      </c>
      <c r="D51" s="22"/>
      <c r="E51" s="22"/>
      <c r="F51" s="22"/>
    </row>
    <row r="52" spans="1:6" ht="31.5" hidden="1" x14ac:dyDescent="0.25">
      <c r="A52" s="29">
        <f t="shared" si="0"/>
        <v>1</v>
      </c>
      <c r="B52" s="21" t="s">
        <v>145</v>
      </c>
      <c r="C52" s="33" t="s">
        <v>221</v>
      </c>
      <c r="D52" s="22"/>
      <c r="E52" s="22"/>
      <c r="F52" s="22"/>
    </row>
    <row r="53" spans="1:6" ht="31.5" hidden="1" x14ac:dyDescent="0.25">
      <c r="A53" s="29">
        <f t="shared" si="0"/>
        <v>1</v>
      </c>
      <c r="B53" s="21" t="s">
        <v>145</v>
      </c>
      <c r="C53" s="33" t="s">
        <v>224</v>
      </c>
      <c r="D53" s="22"/>
      <c r="E53" s="22"/>
      <c r="F53" s="22"/>
    </row>
    <row r="54" spans="1:6" hidden="1" x14ac:dyDescent="0.25">
      <c r="A54" s="29">
        <f t="shared" si="0"/>
        <v>1</v>
      </c>
      <c r="B54" s="21" t="s">
        <v>145</v>
      </c>
      <c r="C54" s="33" t="s">
        <v>237</v>
      </c>
      <c r="D54" s="22"/>
      <c r="E54" s="22"/>
      <c r="F54" s="22"/>
    </row>
    <row r="55" spans="1:6" ht="31.5" hidden="1" x14ac:dyDescent="0.25">
      <c r="A55" s="29">
        <f t="shared" si="0"/>
        <v>1</v>
      </c>
      <c r="B55" s="21" t="s">
        <v>145</v>
      </c>
      <c r="C55" s="33" t="s">
        <v>226</v>
      </c>
      <c r="D55" s="22"/>
      <c r="E55" s="22"/>
      <c r="F55" s="22"/>
    </row>
    <row r="56" spans="1:6" ht="31.5" hidden="1" x14ac:dyDescent="0.25">
      <c r="A56" s="29">
        <f t="shared" si="0"/>
        <v>1</v>
      </c>
      <c r="B56" s="21" t="s">
        <v>145</v>
      </c>
      <c r="C56" s="33" t="s">
        <v>236</v>
      </c>
      <c r="D56" s="22"/>
      <c r="E56" s="22"/>
      <c r="F56" s="22"/>
    </row>
    <row r="57" spans="1:6" s="34" customFormat="1" hidden="1" x14ac:dyDescent="0.25">
      <c r="A57" s="29">
        <f t="shared" si="0"/>
        <v>1</v>
      </c>
      <c r="B57" s="21" t="s">
        <v>145</v>
      </c>
      <c r="C57" s="33" t="s">
        <v>230</v>
      </c>
      <c r="D57" s="29"/>
      <c r="E57" s="29"/>
      <c r="F57" s="29"/>
    </row>
    <row r="58" spans="1:6" hidden="1" x14ac:dyDescent="0.25">
      <c r="A58" s="29">
        <f t="shared" si="0"/>
        <v>1</v>
      </c>
      <c r="B58" s="21" t="s">
        <v>145</v>
      </c>
      <c r="C58" s="33" t="s">
        <v>260</v>
      </c>
      <c r="D58" s="22"/>
      <c r="E58" s="22"/>
      <c r="F58" s="22"/>
    </row>
    <row r="59" spans="1:6" hidden="1" x14ac:dyDescent="0.25">
      <c r="A59" s="29">
        <f t="shared" si="0"/>
        <v>1</v>
      </c>
      <c r="B59" s="21" t="s">
        <v>145</v>
      </c>
      <c r="C59" s="35" t="s">
        <v>146</v>
      </c>
      <c r="D59" s="23" t="s">
        <v>310</v>
      </c>
      <c r="E59" s="22">
        <v>1.41</v>
      </c>
      <c r="F59" s="22"/>
    </row>
    <row r="60" spans="1:6" hidden="1" x14ac:dyDescent="0.25">
      <c r="A60" s="29">
        <f t="shared" si="0"/>
        <v>1</v>
      </c>
      <c r="B60" s="21" t="s">
        <v>145</v>
      </c>
      <c r="C60" s="35" t="s">
        <v>146</v>
      </c>
      <c r="D60" s="23" t="s">
        <v>313</v>
      </c>
      <c r="E60" s="22">
        <v>1.59</v>
      </c>
      <c r="F60" s="22"/>
    </row>
    <row r="61" spans="1:6" hidden="1" x14ac:dyDescent="0.25">
      <c r="A61" s="29">
        <f t="shared" si="0"/>
        <v>1</v>
      </c>
      <c r="B61" s="21" t="s">
        <v>145</v>
      </c>
      <c r="C61" s="35" t="s">
        <v>146</v>
      </c>
      <c r="D61" s="23" t="s">
        <v>311</v>
      </c>
      <c r="E61" s="22">
        <v>1.3</v>
      </c>
      <c r="F61" s="22"/>
    </row>
    <row r="62" spans="1:6" hidden="1" x14ac:dyDescent="0.25">
      <c r="A62" s="29">
        <f t="shared" si="0"/>
        <v>1</v>
      </c>
      <c r="B62" s="21" t="s">
        <v>145</v>
      </c>
      <c r="C62" s="35" t="s">
        <v>146</v>
      </c>
      <c r="D62" s="23" t="s">
        <v>318</v>
      </c>
      <c r="E62" s="22">
        <v>1.57</v>
      </c>
      <c r="F62" s="22"/>
    </row>
    <row r="63" spans="1:6" hidden="1" x14ac:dyDescent="0.25">
      <c r="A63" s="29">
        <f t="shared" si="0"/>
        <v>1</v>
      </c>
      <c r="B63" s="21" t="s">
        <v>145</v>
      </c>
      <c r="C63" s="35" t="s">
        <v>146</v>
      </c>
      <c r="D63" s="23" t="s">
        <v>314</v>
      </c>
      <c r="E63" s="22" t="s">
        <v>23</v>
      </c>
      <c r="F63" s="22"/>
    </row>
    <row r="64" spans="1:6" hidden="1" x14ac:dyDescent="0.25">
      <c r="A64" s="29">
        <f t="shared" si="0"/>
        <v>1</v>
      </c>
      <c r="B64" s="21" t="s">
        <v>145</v>
      </c>
      <c r="C64" s="35" t="s">
        <v>146</v>
      </c>
      <c r="D64" s="23" t="s">
        <v>315</v>
      </c>
      <c r="E64" s="22"/>
      <c r="F64" s="22"/>
    </row>
    <row r="65" spans="1:6" hidden="1" x14ac:dyDescent="0.25">
      <c r="A65" s="29">
        <f t="shared" si="0"/>
        <v>1</v>
      </c>
      <c r="B65" s="21" t="s">
        <v>145</v>
      </c>
      <c r="C65" s="35" t="s">
        <v>146</v>
      </c>
      <c r="D65" s="23" t="s">
        <v>316</v>
      </c>
      <c r="E65" s="22"/>
      <c r="F65" s="22"/>
    </row>
    <row r="66" spans="1:6" hidden="1" x14ac:dyDescent="0.25">
      <c r="A66" s="29">
        <f t="shared" si="0"/>
        <v>1</v>
      </c>
      <c r="B66" s="21" t="s">
        <v>145</v>
      </c>
      <c r="C66" s="35" t="s">
        <v>146</v>
      </c>
      <c r="D66" s="23" t="s">
        <v>317</v>
      </c>
      <c r="E66" s="22"/>
      <c r="F66" s="22"/>
    </row>
    <row r="67" spans="1:6" hidden="1" x14ac:dyDescent="0.25">
      <c r="A67" s="29">
        <f>IFERROR(IF(SUBTOTAL(3,B67:E67),A66+1,A66),1)</f>
        <v>1</v>
      </c>
      <c r="B67" s="21" t="s">
        <v>145</v>
      </c>
      <c r="C67" s="35" t="s">
        <v>146</v>
      </c>
      <c r="D67" s="23" t="s">
        <v>320</v>
      </c>
      <c r="E67" s="22"/>
      <c r="F67" s="22"/>
    </row>
    <row r="68" spans="1:6" hidden="1" x14ac:dyDescent="0.25">
      <c r="A68" s="29">
        <f>IFERROR(IF(SUBTOTAL(3,B68:E68),A67+1,A67),1)</f>
        <v>1</v>
      </c>
      <c r="B68" s="21" t="s">
        <v>145</v>
      </c>
      <c r="C68" s="35" t="s">
        <v>146</v>
      </c>
      <c r="D68" s="23" t="s">
        <v>319</v>
      </c>
      <c r="E68" s="22"/>
      <c r="F68" s="22"/>
    </row>
    <row r="69" spans="1:6" hidden="1" x14ac:dyDescent="0.25">
      <c r="A69" s="29">
        <f>IFERROR(IF(SUBTOTAL(3,B69:E69),A68+1,A68),1)</f>
        <v>1</v>
      </c>
      <c r="B69" s="21" t="s">
        <v>145</v>
      </c>
      <c r="C69" s="35" t="s">
        <v>146</v>
      </c>
      <c r="D69" s="23" t="s">
        <v>312</v>
      </c>
      <c r="E69" s="22">
        <v>1.73</v>
      </c>
      <c r="F69" s="22"/>
    </row>
    <row r="70" spans="1:6" hidden="1" x14ac:dyDescent="0.25">
      <c r="A70" s="36"/>
      <c r="B70" s="37" t="s">
        <v>262</v>
      </c>
      <c r="C70" s="38"/>
      <c r="D70" s="22"/>
      <c r="E70" s="22"/>
      <c r="F70" s="22"/>
    </row>
  </sheetData>
  <autoFilter ref="A2:F70" xr:uid="{00000000-0009-0000-0000-000004000000}">
    <filterColumn colId="2">
      <filters>
        <filter val="Вінницький медичний коледж  Д.К.Заболотного"/>
      </filters>
    </filterColumn>
  </autoFilter>
  <mergeCells count="1">
    <mergeCell ref="C31:C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Оренда майна</vt:lpstr>
      <vt:lpstr>Лист2</vt:lpstr>
      <vt:lpstr>Лист1</vt:lpstr>
      <vt:lpstr>Індекс інфляції</vt:lpstr>
      <vt:lpstr>Коофіц.</vt:lpstr>
      <vt:lpstr>'Оренда майна'!_GoBack</vt:lpstr>
      <vt:lpstr>'Оренда майна'!bookmark0</vt:lpstr>
      <vt:lpstr>'Оренда майна'!bookmark1</vt:lpstr>
      <vt:lpstr>'Оренда майна'!bookmark2</vt:lpstr>
      <vt:lpstr>'Оренда майна'!bookmark3</vt:lpstr>
      <vt:lpstr>'Оренда майна'!bookmark4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МИВ</dc:creator>
  <cp:lastModifiedBy>kam kam</cp:lastModifiedBy>
  <cp:lastPrinted>2023-11-09T09:20:58Z</cp:lastPrinted>
  <dcterms:created xsi:type="dcterms:W3CDTF">2015-06-05T18:19:34Z</dcterms:created>
  <dcterms:modified xsi:type="dcterms:W3CDTF">2024-12-18T08:27:35Z</dcterms:modified>
</cp:coreProperties>
</file>